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540" tabRatio="816" activeTab="2"/>
  </bookViews>
  <sheets>
    <sheet name="İŞÇİ MALİYETİ" sheetId="1" r:id="rId1"/>
    <sheet name="tahm. bdl tesb" sheetId="2" r:id="rId2"/>
    <sheet name="alınacak Malz." sheetId="3" r:id="rId3"/>
    <sheet name="Yaklşk Maliyet Tesb." sheetId="4" r:id="rId4"/>
    <sheet name="Sayfa1" sheetId="5" r:id="rId5"/>
    <sheet name="Sayfa3" sheetId="6" r:id="rId6"/>
    <sheet name="Sayfa5" sheetId="7" r:id="rId7"/>
  </sheets>
  <definedNames>
    <definedName name="_xlnm.Print_Area" localSheetId="2">'alınacak Malz.'!$A$1:$F$38</definedName>
    <definedName name="_xlnm.Print_Area" localSheetId="1">'tahm. bdl tesb'!$A$1:$F$72</definedName>
    <definedName name="_xlnm.Print_Area" localSheetId="3">'Yaklşk Maliyet Tesb.'!$A$1:$G$64</definedName>
  </definedNames>
  <calcPr fullCalcOnLoad="1"/>
</workbook>
</file>

<file path=xl/comments3.xml><?xml version="1.0" encoding="utf-8"?>
<comments xmlns="http://schemas.openxmlformats.org/spreadsheetml/2006/main">
  <authors>
    <author>ahmet</author>
  </authors>
  <commentList>
    <comment ref="A1" authorId="0">
      <text>
        <r>
          <rPr>
            <b/>
            <sz val="8"/>
            <rFont val="Tahoma"/>
            <family val="0"/>
          </rPr>
          <t>Hudeyda:</t>
        </r>
        <r>
          <rPr>
            <sz val="8"/>
            <rFont val="Tahoma"/>
            <family val="0"/>
          </rPr>
          <t xml:space="preserve">
BUNUN BOŞU FİRMAYA VERİLECEK (SATILACAK DOSYA İLE BİRLİKTE)</t>
        </r>
      </text>
    </comment>
  </commentList>
</comments>
</file>

<file path=xl/comments5.xml><?xml version="1.0" encoding="utf-8"?>
<comments xmlns="http://schemas.openxmlformats.org/spreadsheetml/2006/main">
  <authors>
    <author>ahmet</author>
  </authors>
  <commentList>
    <comment ref="A1" authorId="0">
      <text>
        <r>
          <rPr>
            <b/>
            <sz val="8"/>
            <rFont val="Tahoma"/>
            <family val="0"/>
          </rPr>
          <t>ahmet:</t>
        </r>
        <r>
          <rPr>
            <sz val="8"/>
            <rFont val="Tahoma"/>
            <family val="0"/>
          </rPr>
          <t xml:space="preserve">
BUNUN BOŞUNU FİRMAYA VERİLECEK (SATILACAK DOSYA İLE BİRLİKTE)</t>
        </r>
      </text>
    </comment>
  </commentList>
</comments>
</file>

<file path=xl/sharedStrings.xml><?xml version="1.0" encoding="utf-8"?>
<sst xmlns="http://schemas.openxmlformats.org/spreadsheetml/2006/main" count="325" uniqueCount="205">
  <si>
    <t>İşçi Sayısı</t>
  </si>
  <si>
    <t>Toplam</t>
  </si>
  <si>
    <t>Adet</t>
  </si>
  <si>
    <t>Kg</t>
  </si>
  <si>
    <t>TEMİZLİĞİ YAPILACAK YERİN ADI</t>
  </si>
  <si>
    <t>I TEMİZLİK ALANI</t>
  </si>
  <si>
    <t>ADET</t>
  </si>
  <si>
    <t>ALAN (m2)</t>
  </si>
  <si>
    <t>İŞÇİ SAYISI( ADET)</t>
  </si>
  <si>
    <t>Bahçe ve Bina Çevresi</t>
  </si>
  <si>
    <t>Her Türlü Büro Eşyası ve Diğer Malzemeler</t>
  </si>
  <si>
    <t>TOPLAM İŞÇİ SAYISI</t>
  </si>
  <si>
    <t>II İŞÇİ MALİYETİ</t>
  </si>
  <si>
    <t>TOPLAM</t>
  </si>
  <si>
    <t>III KAULLANILACAK İŞ MAKİNALARININ CİNSİ</t>
  </si>
  <si>
    <t>ÇİFT KOVALI DÖNER PRESLİ TEMİZLİK ARABASI</t>
  </si>
  <si>
    <t>IV TEMİZLİK EKİPMANLARI</t>
  </si>
  <si>
    <t>TAHMİNİ KULLANIM BEDELİ</t>
  </si>
  <si>
    <t>TOPLAM BEDELİ</t>
  </si>
  <si>
    <t>LAVABO FIRÇASI</t>
  </si>
  <si>
    <t>FARAŞ (ORTA BOY)</t>
  </si>
  <si>
    <t>V TEMİZLİK MALZEMELERİ</t>
  </si>
  <si>
    <t>ÇAMAŞIR SUYU</t>
  </si>
  <si>
    <t>TUZ RUHU</t>
  </si>
  <si>
    <t>KİREÇ SÖKÜCÜ</t>
  </si>
  <si>
    <t>1-</t>
  </si>
  <si>
    <t xml:space="preserve">Temizlik Makineleri Aylık Kullanım Bedeli: Makine ömrü 5 yıl kabülünden makine fiatı/60 ay olarak kullanım bedeli bulunmuştur. </t>
  </si>
  <si>
    <t>2-</t>
  </si>
  <si>
    <t>3-</t>
  </si>
  <si>
    <t>TEMİZLİK İHALESİNDE KULLANILACAK TEKLİF MEKTUBU EKİ FORUM</t>
  </si>
  <si>
    <t>YEMEK BEDELİ (İşçi Sayısı x 1 işçinin 1 aylık yemek bedeli x (.....) x Ay)</t>
  </si>
  <si>
    <t>YOL BEDELİ (İşçi Sayısı x 1 işçinin 1 aylık yol bedeli x (.....) x Ay)</t>
  </si>
  <si>
    <t>GİYECEK BEDELİ (İşçi Sayısı x 1 işçinin giyecek bedeli)</t>
  </si>
  <si>
    <t>II  İŞÇİ MALİYETİ</t>
  </si>
  <si>
    <t xml:space="preserve">          TOPLAM</t>
  </si>
  <si>
    <t>III KULLANILACAK İŞ MAKİNALARININ CİNSİ</t>
  </si>
  <si>
    <t>ALAN m2</t>
  </si>
  <si>
    <t>İŞÇİ SAYISI (adet)</t>
  </si>
  <si>
    <t xml:space="preserve">       TOPLAM İŞÇİ SAYISI</t>
  </si>
  <si>
    <t>S.NO:</t>
  </si>
  <si>
    <t>Temizlik Ürünleri ve Malzeme</t>
  </si>
  <si>
    <t xml:space="preserve">                    TEZİMLİK ÜRÜNLERİ VE MALZEME TEKLİF MEKTUBU</t>
  </si>
  <si>
    <t>FİRMA ADI</t>
  </si>
  <si>
    <t>İMZA / KAŞE</t>
  </si>
  <si>
    <t>TARİH</t>
  </si>
  <si>
    <t>Birimi</t>
  </si>
  <si>
    <t>Miktarı</t>
  </si>
  <si>
    <t xml:space="preserve"> Birim Fiyatı ( TL.)</t>
  </si>
  <si>
    <r>
      <t xml:space="preserve"> </t>
    </r>
    <r>
      <rPr>
        <b/>
        <sz val="12"/>
        <rFont val="Arial Tur"/>
        <family val="2"/>
      </rPr>
      <t>Tutarı</t>
    </r>
  </si>
  <si>
    <t xml:space="preserve">               </t>
  </si>
  <si>
    <t>MALZEMENİN CİNSİ</t>
  </si>
  <si>
    <t>BİRİMi</t>
  </si>
  <si>
    <t>MİKTARI</t>
  </si>
  <si>
    <t>BİRİM FİYATI</t>
  </si>
  <si>
    <t>TUTARI</t>
  </si>
  <si>
    <t>Malzemenin Cinsi</t>
  </si>
  <si>
    <t>Birim Fiyatı</t>
  </si>
  <si>
    <t>Tutarı</t>
  </si>
  <si>
    <t>TEMİZLİK MAKİNELERI CİNSİ</t>
  </si>
  <si>
    <t xml:space="preserve">          :2 -  Fiyatlara KDV dahil edilmeyecektir.</t>
  </si>
  <si>
    <t>NOT   : 1 - Bu teklif mektubu yaklaşık maliyet belirlenmesinde kullanılacaktır.</t>
  </si>
  <si>
    <t xml:space="preserve">                                                          GENEL TOPLAM</t>
  </si>
  <si>
    <t>CAMSİL</t>
  </si>
  <si>
    <t>TEMİZLİK İHALESİ TAHMİNİ BEDEL TESPİT FORMU ( KDV HARİÇ )</t>
  </si>
  <si>
    <t>BİRİMİ</t>
  </si>
  <si>
    <t>FİRMALARDAN ALINAN BİRİM FİYATLAR</t>
  </si>
  <si>
    <t>ORTALAMA BİRİM FİYATLAR</t>
  </si>
  <si>
    <t>EKİPMANIN  CİNSİ</t>
  </si>
  <si>
    <t>TAHMİNİ KULLANIM BEDELİ   (AYLIK)</t>
  </si>
  <si>
    <t>KAĞIT HAVLU</t>
  </si>
  <si>
    <t>GENEL TOPLAM (  KDV HARİÇ )</t>
  </si>
  <si>
    <t>2 Katlı hizmet Binasının İç ve Dış Temizliği</t>
  </si>
  <si>
    <t>SAPLI FIRÇA</t>
  </si>
  <si>
    <t>SAPLI SÜPÜRGE</t>
  </si>
  <si>
    <t>YER ÇEKECEĞİ</t>
  </si>
  <si>
    <t>PASPAS</t>
  </si>
  <si>
    <t>PASPAS BEZİ</t>
  </si>
  <si>
    <t>CAM ÇEKECEĞİ</t>
  </si>
  <si>
    <t>TEMİZLİK BEZİ</t>
  </si>
  <si>
    <t>ELDİVEN</t>
  </si>
  <si>
    <t>GİYECEK BEDELİ (İşçi sayısı x 1 İşçinin giyecek Bedeli)</t>
  </si>
  <si>
    <t>Çift</t>
  </si>
  <si>
    <t>O   L   U   R</t>
  </si>
  <si>
    <t>İŞÇİ ÜCRETLERİ ( İşçi Sayısı x İşçinin 1 aylık ücreti x (..........) ay)
(İşçi ve İşveren tarafından ilgili mevzuat gereğince ödemesi gereken çeşitli ödentiler dahil)</t>
  </si>
  <si>
    <t>Metre</t>
  </si>
  <si>
    <t>TAHMİNİ BİRİM FİYATI (Aylık)</t>
  </si>
  <si>
    <t>Memur Odası</t>
  </si>
  <si>
    <t>Müdür Odası</t>
  </si>
  <si>
    <t>Salon</t>
  </si>
  <si>
    <t>Arşiv</t>
  </si>
  <si>
    <t>Çay Ocağı</t>
  </si>
  <si>
    <t>WC</t>
  </si>
  <si>
    <t>Lavabo</t>
  </si>
  <si>
    <t>Kalorifer Dairesi</t>
  </si>
  <si>
    <t>Merdivenler</t>
  </si>
  <si>
    <t>Birim Fiyatı(Aylık)</t>
  </si>
  <si>
    <t>İŞÇİ MALİYET HESABI</t>
  </si>
  <si>
    <t>BRÜT ASGARİ ÜCRET</t>
  </si>
  <si>
    <t>SSK KAZANÇ ALT SINIRI</t>
  </si>
  <si>
    <t>YEMEK BEDELİ</t>
  </si>
  <si>
    <t>YOL BEDELİ</t>
  </si>
  <si>
    <t>GİYİM BEDELİ</t>
  </si>
  <si>
    <t>İŞÇİ SAYISI</t>
  </si>
  <si>
    <r>
      <t xml:space="preserve">İŞİN SÜRESİ </t>
    </r>
    <r>
      <rPr>
        <sz val="10"/>
        <rFont val="Arial"/>
        <family val="2"/>
      </rPr>
      <t>( AY )</t>
    </r>
  </si>
  <si>
    <r>
      <t xml:space="preserve">16 YAŞINI DOLDURMUŞ İŞÇİLER İÇİN
ASGARİ ÜCRETİN NETİNİN HESABI
</t>
    </r>
    <r>
      <rPr>
        <sz val="10"/>
        <rFont val="Arial"/>
        <family val="2"/>
      </rPr>
      <t>( TL / AY )</t>
    </r>
  </si>
  <si>
    <r>
      <t xml:space="preserve">BİR İŞÇİNİN İŞVERENE MALİYETİ 
</t>
    </r>
    <r>
      <rPr>
        <sz val="10"/>
        <rFont val="Arial"/>
        <family val="2"/>
      </rPr>
      <t>( TL / AY )</t>
    </r>
  </si>
  <si>
    <t>ASGARİ ÜCRET</t>
  </si>
  <si>
    <t>SSK PRİMİ</t>
  </si>
  <si>
    <t>%20</t>
  </si>
  <si>
    <t>%2</t>
  </si>
  <si>
    <t>( İşveren Payı )</t>
  </si>
  <si>
    <t>%14</t>
  </si>
  <si>
    <t>İŞSİZLİK SİG.FONU  ( İşçi Payı Farkı )</t>
  </si>
  <si>
    <t>İŞSİZLİK SİGORTA  FONU</t>
  </si>
  <si>
    <t>( Alt Sınır - Asgari Ücret ) x ( % 0,1 )</t>
  </si>
  <si>
    <t>GELİR VERGİSİ</t>
  </si>
  <si>
    <t>%15</t>
  </si>
  <si>
    <t>İŞSİZLİK SİGORTA FONU</t>
  </si>
  <si>
    <t>%</t>
  </si>
  <si>
    <t>DAMGA VERGİSİ</t>
  </si>
  <si>
    <t>%0,6</t>
  </si>
  <si>
    <t>SSK ALT SINIRPİRİM FARKI (*)</t>
  </si>
  <si>
    <t>KESİNTİLER TOPLAMI</t>
  </si>
  <si>
    <t>(Alt Sınır-Asgari Ücret)x(% 14+% 19,5)</t>
  </si>
  <si>
    <t>NET ASGARİ ÜCRET</t>
  </si>
  <si>
    <t>TOPLAM MALİYET</t>
  </si>
  <si>
    <t>TOPLAM İŞÇİ MALİYETİ</t>
  </si>
  <si>
    <t>GİYİM MALİYETİ</t>
  </si>
  <si>
    <t>BİR İŞÇİNİN MALİYETİ</t>
  </si>
  <si>
    <t>ÇALIŞAN İŞÇİ SAYISI</t>
  </si>
  <si>
    <t>İŞİN TOPLAM SÜRESİ ( AY )</t>
  </si>
  <si>
    <t>YILLIK GİYİM BEDELİ</t>
  </si>
  <si>
    <t>YOL MALİYETİ</t>
  </si>
  <si>
    <t>YEMEK MALİYETİ</t>
  </si>
  <si>
    <t>GÜNLÜK YOL BEDELİ</t>
  </si>
  <si>
    <t>GÜNLÜK YEMEK BEDELİ</t>
  </si>
  <si>
    <t>BİR AYLIK ÇALIŞMA ( GÜN )</t>
  </si>
  <si>
    <t>BİR AYLIK YEMEK SAYISI</t>
  </si>
  <si>
    <t>A .</t>
  </si>
  <si>
    <t>İŞÇİ MALİYETİ</t>
  </si>
  <si>
    <t>:</t>
  </si>
  <si>
    <t>B .</t>
  </si>
  <si>
    <t>C .</t>
  </si>
  <si>
    <t>D .</t>
  </si>
  <si>
    <t>GENEL TOPLAM</t>
  </si>
  <si>
    <t xml:space="preserve">            KULLANILACAK TEMİZLİK MALZEMELERİ (İhale Süresince)</t>
  </si>
  <si>
    <t>İŞÇİ ÜCRETLERİ (İşçi Sayısı x işçinin 1 aylık ücreti x İşin Ay Süresi )
(İşçi ve İşveren tarafından ilgili mevzuat gereğince ödemesi gereken çeşitli ödentiler dahil)</t>
  </si>
  <si>
    <t>YOL BEDELİ (İşçi Sayısı x 1 işçinin 1 aylık yol bedeli x 26 x İşin Ay Süresi)</t>
  </si>
  <si>
    <t xml:space="preserve">YEMEK BEDELİ (İşçi Sayısı x 1 işçinin 1 aylık yemek bedeli x 22 x İşin Ay Süresi) </t>
  </si>
  <si>
    <t>ARA TOPLAMI ( II+ ( III+IV+V )xİşin Ay Süresi )</t>
  </si>
  <si>
    <t>Temizlik ekipmanlarının kullanım ömrü bir yıl kabülünden Birim fiyatı işin süresine göre ay olarak hesaplanmıştır.</t>
  </si>
  <si>
    <t xml:space="preserve">           KULLANILACAK TEMİZLİK MALZEMELERİ  (İhale Süresince)</t>
  </si>
  <si>
    <t>KULLANILACAK TEMİZLİK EKİPMANLARI  (İhale Süresince)</t>
  </si>
  <si>
    <t>KULLANILACAK TEMİZLİK MAKİNELERİ (İhale Süresince)</t>
  </si>
  <si>
    <t>TEMİZLİK KOVASI</t>
  </si>
  <si>
    <t>MİKTAR</t>
  </si>
  <si>
    <t>TOPLAM BEDEL (YILLIK)</t>
  </si>
  <si>
    <t>BİRİM ADET (ad.,kg.m.)</t>
  </si>
  <si>
    <t>Teklif Edilebilecek Asgari İşçilik Tutarı (%2 KİK Gideri Dahil)</t>
  </si>
  <si>
    <t>ZORUNLU GİDERLER</t>
  </si>
  <si>
    <t>İL MÜDÜRLÜĞÜMÜZ TEMİZLİK İŞLERİNDE KULLANILAN TEMİZLİK EKİPMANLARININ TAHMİNİ BEDELLERİNİN TESPİTİ İLE İLGİLİ ÇİZELGE</t>
  </si>
  <si>
    <t>İL MÜDÜRLÜĞÜMÜZÜN TEMİZLİK İŞLERİNDE KULLANILAN TEMİZLİK MALZEMELERİNİN TAHMİNİ BEDELLERİNİN TESPİTİ İLE İLGİLİ ÇİZELGE</t>
  </si>
  <si>
    <t>TOPLAM BEDELİ (YILLIK)</t>
  </si>
  <si>
    <t>Bir Kişinin Zorunlu Gid.</t>
  </si>
  <si>
    <t>SIVI EL SABUNU</t>
  </si>
  <si>
    <t>Şef V.</t>
  </si>
  <si>
    <t xml:space="preserve">İl Müdürü </t>
  </si>
  <si>
    <t>SIVI YER DETERJAN</t>
  </si>
  <si>
    <t>LAVABO PEÇETELİĞİ</t>
  </si>
  <si>
    <t>KAPAKLI ÇÖP KOVASI</t>
  </si>
  <si>
    <t>İşin Tahmini süresi 01.01.2009-31.12.2009 tarihleri arsı 12 ay hesaplanmıştır.</t>
  </si>
  <si>
    <t>Paket</t>
  </si>
  <si>
    <t>paket</t>
  </si>
  <si>
    <t>SAPLI FIRÇA VE FARAŞ SETİ</t>
  </si>
  <si>
    <t>NORMAL FIRÇA VE SAPI</t>
  </si>
  <si>
    <t>PASPAS SAPI</t>
  </si>
  <si>
    <t>TEMİZLİK KOVASI MAKİNALI</t>
  </si>
  <si>
    <t>MİKROFİBER TEMİZLİK BEZİ (30X30)</t>
  </si>
  <si>
    <t>KULLANILACAK TEMİZLİK ALETLERİ (İhale Süresince)</t>
  </si>
  <si>
    <t>KAR KÜREĞİ</t>
  </si>
  <si>
    <t>BULAŞIK SİNGERİ</t>
  </si>
  <si>
    <t>BULAŞIK TELI</t>
  </si>
  <si>
    <t>MOB PASPAS BEZİ</t>
  </si>
  <si>
    <t>MOB PASPAS SAPI</t>
  </si>
  <si>
    <t>KOKU GİDERİCİ</t>
  </si>
  <si>
    <t>NAFTALİN</t>
  </si>
  <si>
    <t>ODA PARFÜMÜ</t>
  </si>
  <si>
    <t>Z KAĞIT HAVLU</t>
  </si>
  <si>
    <t>BULAŞIK KREMİ (5 LİTERLİK)</t>
  </si>
  <si>
    <t>SIVI LAVABO TEMİZLEYİCİ</t>
  </si>
  <si>
    <t>ÖZERLER HIR. TEM. GIDA</t>
  </si>
  <si>
    <t xml:space="preserve">ÖMÜR PERS. TEM. TEP. </t>
  </si>
  <si>
    <t xml:space="preserve">LE PERLA KOZ. </t>
  </si>
  <si>
    <t>TUVALET KAĞIDI (24'LÜK)</t>
  </si>
  <si>
    <t>ÇÖP POŞETİ BÜYÜK BOY</t>
  </si>
  <si>
    <t>Kutu</t>
  </si>
  <si>
    <t>TOPLAM  BEDELİ (3 YILLIK)</t>
  </si>
  <si>
    <t>Hudeyda KIZILDAĞ</t>
  </si>
  <si>
    <t>Ayşe YÜKSELEN</t>
  </si>
  <si>
    <t>VHKİ</t>
  </si>
  <si>
    <t>Fatma AKBAYRAK</t>
  </si>
  <si>
    <t>Gıyas GÜVEN</t>
  </si>
  <si>
    <t xml:space="preserve"> FİRMA KAR = ARA TOPLAM x0.03</t>
  </si>
  <si>
    <t>HAK TEM.İNŞ.PET.</t>
  </si>
  <si>
    <t>adet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</si>
</sst>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\ ###\ ###\ ###\ ###"/>
    <numFmt numFmtId="181" formatCode="#\ ###\ ###\ ###\ ###\ "/>
    <numFmt numFmtId="182" formatCode="#\ ###\ ###\ ###"/>
    <numFmt numFmtId="183" formatCode="#\ ###\ ###\ ###\ ###\ ###"/>
    <numFmt numFmtId="184" formatCode="#\ ###\ ###\ ###0"/>
    <numFmt numFmtId="185" formatCode="##\ ###\ ###\ ###"/>
    <numFmt numFmtId="186" formatCode="00000"/>
    <numFmt numFmtId="187" formatCode="#,##0;[Red]#,##0"/>
    <numFmt numFmtId="188" formatCode="#,##0.0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54">
    <font>
      <sz val="10"/>
      <name val="Arial Tur"/>
      <family val="0"/>
    </font>
    <font>
      <b/>
      <sz val="10"/>
      <name val="Arial Tur"/>
      <family val="2"/>
    </font>
    <font>
      <sz val="8"/>
      <name val="Arial Tur"/>
      <family val="2"/>
    </font>
    <font>
      <b/>
      <sz val="12"/>
      <name val="Arial Tur"/>
      <family val="2"/>
    </font>
    <font>
      <b/>
      <sz val="8"/>
      <name val="Arial Tur"/>
      <family val="2"/>
    </font>
    <font>
      <sz val="12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b/>
      <sz val="11"/>
      <name val="Arial Tur"/>
      <family val="2"/>
    </font>
    <font>
      <b/>
      <sz val="14"/>
      <name val="Arial Tur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2"/>
    </font>
    <font>
      <sz val="10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 horizontal="justify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justify" vertical="justify"/>
    </xf>
    <xf numFmtId="0" fontId="1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justify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justify" vertical="center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14" xfId="0" applyFill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12" xfId="0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35" borderId="0" xfId="0" applyFont="1" applyFill="1" applyAlignment="1">
      <alignment horizont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" fillId="0" borderId="13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justify"/>
    </xf>
    <xf numFmtId="0" fontId="19" fillId="0" borderId="10" xfId="0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Font="1" applyBorder="1" applyAlignment="1">
      <alignment vertical="center"/>
    </xf>
    <xf numFmtId="4" fontId="0" fillId="0" borderId="26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" fontId="3" fillId="0" borderId="2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4" fontId="11" fillId="35" borderId="12" xfId="0" applyNumberFormat="1" applyFont="1" applyFill="1" applyBorder="1" applyAlignment="1">
      <alignment horizontal="right"/>
    </xf>
    <xf numFmtId="4" fontId="0" fillId="35" borderId="13" xfId="0" applyNumberFormat="1" applyFill="1" applyBorder="1" applyAlignment="1">
      <alignment horizontal="right"/>
    </xf>
    <xf numFmtId="4" fontId="0" fillId="35" borderId="11" xfId="0" applyNumberFormat="1" applyFill="1" applyBorder="1" applyAlignment="1">
      <alignment horizontal="right"/>
    </xf>
    <xf numFmtId="4" fontId="11" fillId="35" borderId="13" xfId="0" applyNumberFormat="1" applyFont="1" applyFill="1" applyBorder="1" applyAlignment="1">
      <alignment horizontal="right"/>
    </xf>
    <xf numFmtId="4" fontId="11" fillId="35" borderId="11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left" vertical="center"/>
    </xf>
    <xf numFmtId="4" fontId="13" fillId="35" borderId="0" xfId="0" applyNumberFormat="1" applyFont="1" applyFill="1" applyAlignment="1">
      <alignment horizontal="right" vertical="center"/>
    </xf>
    <xf numFmtId="4" fontId="11" fillId="0" borderId="0" xfId="0" applyNumberFormat="1" applyFont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11" fillId="34" borderId="32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3" fontId="12" fillId="34" borderId="18" xfId="0" applyNumberFormat="1" applyFont="1" applyFill="1" applyBorder="1" applyAlignment="1">
      <alignment horizontal="center"/>
    </xf>
    <xf numFmtId="3" fontId="12" fillId="34" borderId="19" xfId="0" applyNumberFormat="1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3" fontId="11" fillId="36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35" borderId="34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left" vertical="justify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5" borderId="0" xfId="0" applyFont="1" applyFill="1" applyAlignment="1">
      <alignment horizontal="left"/>
    </xf>
    <xf numFmtId="9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3" fillId="35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justify" vertical="justify"/>
    </xf>
    <xf numFmtId="0" fontId="2" fillId="0" borderId="21" xfId="0" applyFont="1" applyBorder="1" applyAlignment="1">
      <alignment horizontal="justify" vertical="justify"/>
    </xf>
    <xf numFmtId="4" fontId="1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0" fillId="0" borderId="18" xfId="0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/>
    </xf>
    <xf numFmtId="0" fontId="2" fillId="0" borderId="13" xfId="0" applyFont="1" applyBorder="1" applyAlignment="1">
      <alignment horizontal="justify" vertical="justify"/>
    </xf>
    <xf numFmtId="0" fontId="0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3" borderId="0" xfId="0" applyFont="1" applyFill="1" applyAlignment="1">
      <alignment horizontal="justify"/>
    </xf>
    <xf numFmtId="0" fontId="0" fillId="0" borderId="0" xfId="0" applyFont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vertical="center"/>
    </xf>
    <xf numFmtId="0" fontId="0" fillId="33" borderId="0" xfId="0" applyFill="1" applyAlignment="1">
      <alignment horizontal="justify"/>
    </xf>
    <xf numFmtId="0" fontId="0" fillId="0" borderId="0" xfId="0" applyAlignment="1">
      <alignment horizontal="justify"/>
    </xf>
    <xf numFmtId="0" fontId="0" fillId="0" borderId="18" xfId="0" applyBorder="1" applyAlignment="1">
      <alignment horizontal="justify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PageLayoutView="0" workbookViewId="0" topLeftCell="A1">
      <selection activeCell="J52" sqref="J52:O52"/>
    </sheetView>
  </sheetViews>
  <sheetFormatPr defaultColWidth="2.75390625" defaultRowHeight="12.75"/>
  <cols>
    <col min="1" max="10" width="2.75390625" style="0" customWidth="1"/>
    <col min="11" max="11" width="3.125" style="0" customWidth="1"/>
    <col min="12" max="14" width="2.75390625" style="0" customWidth="1"/>
    <col min="15" max="15" width="4.00390625" style="0" customWidth="1"/>
    <col min="16" max="25" width="2.75390625" style="0" customWidth="1"/>
    <col min="26" max="26" width="3.875" style="0" customWidth="1"/>
    <col min="27" max="27" width="5.75390625" style="0" customWidth="1"/>
    <col min="28" max="30" width="2.75390625" style="0" customWidth="1"/>
    <col min="31" max="31" width="4.25390625" style="0" customWidth="1"/>
  </cols>
  <sheetData>
    <row r="1" spans="1:31" ht="40.5" customHeight="1" thickBot="1">
      <c r="A1" s="222" t="s">
        <v>96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4"/>
    </row>
    <row r="2" ht="27" customHeight="1"/>
    <row r="3" spans="1:15" ht="12.75" customHeight="1">
      <c r="A3" s="55" t="s">
        <v>97</v>
      </c>
      <c r="B3" s="56"/>
      <c r="C3" s="56"/>
      <c r="D3" s="56"/>
      <c r="E3" s="56"/>
      <c r="F3" s="56"/>
      <c r="G3" s="56"/>
      <c r="H3" s="56"/>
      <c r="I3" s="56"/>
      <c r="J3" s="56"/>
      <c r="K3" s="225">
        <v>1955.25</v>
      </c>
      <c r="L3" s="225"/>
      <c r="M3" s="225"/>
      <c r="N3" s="225"/>
      <c r="O3" s="225"/>
    </row>
    <row r="4" spans="1:15" ht="12.75" customHeight="1">
      <c r="A4" s="55" t="s">
        <v>98</v>
      </c>
      <c r="B4" s="56"/>
      <c r="C4" s="56"/>
      <c r="D4" s="56"/>
      <c r="E4" s="56"/>
      <c r="F4" s="56"/>
      <c r="G4" s="56"/>
      <c r="H4" s="56"/>
      <c r="I4" s="56"/>
      <c r="J4" s="56"/>
      <c r="K4" s="225">
        <v>1955.25</v>
      </c>
      <c r="L4" s="225"/>
      <c r="M4" s="225"/>
      <c r="N4" s="225"/>
      <c r="O4" s="225"/>
    </row>
    <row r="5" spans="1:15" ht="12.75" customHeight="1">
      <c r="A5" s="55" t="s">
        <v>99</v>
      </c>
      <c r="B5" s="56"/>
      <c r="C5" s="56"/>
      <c r="D5" s="56"/>
      <c r="E5" s="56"/>
      <c r="F5" s="56"/>
      <c r="G5" s="56"/>
      <c r="H5" s="56"/>
      <c r="I5" s="56"/>
      <c r="J5" s="56"/>
      <c r="K5" s="225"/>
      <c r="L5" s="225"/>
      <c r="M5" s="225"/>
      <c r="N5" s="225"/>
      <c r="O5" s="225"/>
    </row>
    <row r="6" spans="1:15" ht="12.75" customHeight="1">
      <c r="A6" s="55" t="s">
        <v>100</v>
      </c>
      <c r="B6" s="56"/>
      <c r="C6" s="56"/>
      <c r="D6" s="56"/>
      <c r="E6" s="56"/>
      <c r="F6" s="56"/>
      <c r="G6" s="56"/>
      <c r="H6" s="56"/>
      <c r="I6" s="56"/>
      <c r="J6" s="56"/>
      <c r="K6" s="225"/>
      <c r="L6" s="225"/>
      <c r="M6" s="225"/>
      <c r="N6" s="225"/>
      <c r="O6" s="225"/>
    </row>
    <row r="7" spans="1:31" ht="12.75" customHeight="1">
      <c r="A7" s="55" t="s">
        <v>101</v>
      </c>
      <c r="B7" s="56"/>
      <c r="C7" s="56"/>
      <c r="D7" s="56"/>
      <c r="E7" s="56"/>
      <c r="F7" s="56"/>
      <c r="G7" s="56"/>
      <c r="H7" s="56"/>
      <c r="I7" s="56"/>
      <c r="J7" s="56"/>
      <c r="K7" s="225"/>
      <c r="L7" s="225"/>
      <c r="M7" s="225"/>
      <c r="N7" s="225"/>
      <c r="O7" s="225"/>
      <c r="AA7" s="37"/>
      <c r="AD7" s="221"/>
      <c r="AE7" s="221"/>
    </row>
    <row r="8" spans="1:15" ht="12.75" customHeight="1">
      <c r="A8" s="55" t="s">
        <v>102</v>
      </c>
      <c r="B8" s="56"/>
      <c r="C8" s="56"/>
      <c r="D8" s="56"/>
      <c r="E8" s="56"/>
      <c r="F8" s="56"/>
      <c r="G8" s="56"/>
      <c r="H8" s="56"/>
      <c r="I8" s="56"/>
      <c r="J8" s="56"/>
      <c r="K8" s="207">
        <v>4</v>
      </c>
      <c r="L8" s="207"/>
      <c r="M8" s="207"/>
      <c r="N8" s="207"/>
      <c r="O8" s="207"/>
    </row>
    <row r="9" spans="1:15" ht="12.75" customHeight="1">
      <c r="A9" s="208" t="s">
        <v>103</v>
      </c>
      <c r="B9" s="208"/>
      <c r="C9" s="208"/>
      <c r="D9" s="208"/>
      <c r="E9" s="208"/>
      <c r="F9" s="208"/>
      <c r="G9" s="208"/>
      <c r="H9" s="208"/>
      <c r="I9" s="208"/>
      <c r="J9" s="208"/>
      <c r="K9" s="207">
        <v>36</v>
      </c>
      <c r="L9" s="207"/>
      <c r="M9" s="207"/>
      <c r="N9" s="207"/>
      <c r="O9" s="207"/>
    </row>
    <row r="10" ht="27" customHeight="1"/>
    <row r="11" spans="1:31" ht="12.75">
      <c r="A11" s="209" t="s">
        <v>104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1"/>
      <c r="Q11" s="209" t="s">
        <v>105</v>
      </c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1"/>
    </row>
    <row r="12" spans="1:31" ht="12.75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4"/>
      <c r="Q12" s="212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/>
    </row>
    <row r="13" spans="1:31" ht="12.75">
      <c r="A13" s="212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4"/>
      <c r="Q13" s="215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7"/>
    </row>
    <row r="14" spans="1:31" ht="12.75">
      <c r="A14" s="212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4"/>
      <c r="Q14" s="57" t="s">
        <v>106</v>
      </c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218">
        <f>K3</f>
        <v>1955.25</v>
      </c>
      <c r="AC14" s="218"/>
      <c r="AD14" s="218"/>
      <c r="AE14" s="218"/>
    </row>
    <row r="15" spans="1:31" ht="12.75">
      <c r="A15" s="215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/>
      <c r="Q15" s="60" t="s">
        <v>107</v>
      </c>
      <c r="R15" s="61"/>
      <c r="S15" s="61"/>
      <c r="T15" s="61"/>
      <c r="U15" s="61"/>
      <c r="V15" s="61"/>
      <c r="W15" s="61"/>
      <c r="X15" s="61"/>
      <c r="Y15" s="61"/>
      <c r="Z15" s="61"/>
      <c r="AA15" s="62" t="s">
        <v>108</v>
      </c>
      <c r="AB15" s="196">
        <f>AB14*AA15</f>
        <v>391.05</v>
      </c>
      <c r="AC15" s="197"/>
      <c r="AD15" s="197"/>
      <c r="AE15" s="198"/>
    </row>
    <row r="16" spans="1:31" ht="12.75">
      <c r="A16" s="219" t="s">
        <v>106</v>
      </c>
      <c r="B16" s="220"/>
      <c r="C16" s="220"/>
      <c r="D16" s="220"/>
      <c r="E16" s="220"/>
      <c r="F16" s="220"/>
      <c r="G16" s="220"/>
      <c r="H16" s="220"/>
      <c r="I16" s="220"/>
      <c r="J16" s="191" t="s">
        <v>109</v>
      </c>
      <c r="K16" s="192"/>
      <c r="L16" s="218">
        <f>K3</f>
        <v>1955.25</v>
      </c>
      <c r="M16" s="218"/>
      <c r="N16" s="218"/>
      <c r="O16" s="218"/>
      <c r="Q16" s="63"/>
      <c r="R16" s="64"/>
      <c r="S16" s="64"/>
      <c r="T16" s="64"/>
      <c r="U16" s="64"/>
      <c r="V16" s="64"/>
      <c r="W16" s="202" t="s">
        <v>110</v>
      </c>
      <c r="X16" s="202"/>
      <c r="Y16" s="202"/>
      <c r="Z16" s="202"/>
      <c r="AA16" s="203"/>
      <c r="AB16" s="199"/>
      <c r="AC16" s="200"/>
      <c r="AD16" s="200"/>
      <c r="AE16" s="201"/>
    </row>
    <row r="17" spans="1:31" ht="12.75">
      <c r="A17" s="204" t="s">
        <v>107</v>
      </c>
      <c r="B17" s="205"/>
      <c r="C17" s="205"/>
      <c r="D17" s="205"/>
      <c r="E17" s="205"/>
      <c r="F17" s="205"/>
      <c r="G17" s="205"/>
      <c r="H17" s="205"/>
      <c r="I17" s="205"/>
      <c r="J17" s="191" t="s">
        <v>111</v>
      </c>
      <c r="K17" s="192"/>
      <c r="L17" s="206">
        <f>L16*0.14</f>
        <v>273.735</v>
      </c>
      <c r="M17" s="206"/>
      <c r="N17" s="206"/>
      <c r="O17" s="206"/>
      <c r="Q17" s="60" t="s">
        <v>112</v>
      </c>
      <c r="R17" s="61"/>
      <c r="S17" s="61"/>
      <c r="T17" s="61"/>
      <c r="U17" s="61"/>
      <c r="V17" s="61"/>
      <c r="W17" s="61"/>
      <c r="X17" s="61"/>
      <c r="Y17" s="61"/>
      <c r="Z17" s="61"/>
      <c r="AA17" s="67"/>
      <c r="AB17" s="196">
        <f>(K4-K3)*0.01</f>
        <v>0</v>
      </c>
      <c r="AC17" s="197"/>
      <c r="AD17" s="197"/>
      <c r="AE17" s="198"/>
    </row>
    <row r="18" spans="1:31" ht="12.75">
      <c r="A18" s="65" t="s">
        <v>113</v>
      </c>
      <c r="B18" s="66"/>
      <c r="C18" s="66"/>
      <c r="D18" s="66"/>
      <c r="E18" s="66"/>
      <c r="F18" s="66"/>
      <c r="G18" s="66"/>
      <c r="H18" s="66"/>
      <c r="I18" s="66"/>
      <c r="J18" s="191" t="s">
        <v>109</v>
      </c>
      <c r="K18" s="192"/>
      <c r="L18" s="171">
        <f>L16*0.02</f>
        <v>39.105000000000004</v>
      </c>
      <c r="M18" s="172"/>
      <c r="N18" s="172"/>
      <c r="O18" s="173"/>
      <c r="Q18" s="63" t="s">
        <v>114</v>
      </c>
      <c r="R18" s="64"/>
      <c r="S18" s="64"/>
      <c r="T18" s="64"/>
      <c r="U18" s="64"/>
      <c r="V18" s="64"/>
      <c r="W18" s="64"/>
      <c r="X18" s="64"/>
      <c r="Y18" s="64"/>
      <c r="Z18" s="64"/>
      <c r="AA18" s="68"/>
      <c r="AB18" s="199"/>
      <c r="AC18" s="200"/>
      <c r="AD18" s="200"/>
      <c r="AE18" s="201"/>
    </row>
    <row r="19" spans="1:31" ht="12.75">
      <c r="A19" s="65" t="s">
        <v>115</v>
      </c>
      <c r="B19" s="66"/>
      <c r="C19" s="66"/>
      <c r="D19" s="66"/>
      <c r="E19" s="66"/>
      <c r="F19" s="66"/>
      <c r="G19" s="66"/>
      <c r="H19" s="66"/>
      <c r="I19" s="66"/>
      <c r="J19" s="191" t="s">
        <v>116</v>
      </c>
      <c r="K19" s="192"/>
      <c r="L19" s="171">
        <f>L16*0.15</f>
        <v>293.28749999999997</v>
      </c>
      <c r="M19" s="172"/>
      <c r="N19" s="172"/>
      <c r="O19" s="173"/>
      <c r="Q19" s="69" t="s">
        <v>117</v>
      </c>
      <c r="R19" s="70"/>
      <c r="S19" s="70"/>
      <c r="T19" s="70"/>
      <c r="U19" s="70"/>
      <c r="V19" s="70"/>
      <c r="W19" s="70"/>
      <c r="X19" s="70"/>
      <c r="Y19" s="70"/>
      <c r="Z19" s="70" t="s">
        <v>118</v>
      </c>
      <c r="AA19" s="71">
        <v>2</v>
      </c>
      <c r="AB19" s="193">
        <f>K4*0.02</f>
        <v>39.105000000000004</v>
      </c>
      <c r="AC19" s="194"/>
      <c r="AD19" s="194"/>
      <c r="AE19" s="195"/>
    </row>
    <row r="20" spans="1:31" ht="12.75">
      <c r="A20" s="65" t="s">
        <v>119</v>
      </c>
      <c r="B20" s="66"/>
      <c r="C20" s="66"/>
      <c r="D20" s="66"/>
      <c r="E20" s="66"/>
      <c r="F20" s="66"/>
      <c r="G20" s="66"/>
      <c r="H20" s="66"/>
      <c r="I20" s="66"/>
      <c r="J20" s="191" t="s">
        <v>120</v>
      </c>
      <c r="K20" s="192"/>
      <c r="L20" s="171">
        <f>L16*0.006</f>
        <v>11.7315</v>
      </c>
      <c r="M20" s="172"/>
      <c r="N20" s="172"/>
      <c r="O20" s="173"/>
      <c r="Q20" s="72" t="s">
        <v>121</v>
      </c>
      <c r="R20" s="61"/>
      <c r="S20" s="61"/>
      <c r="T20" s="61"/>
      <c r="U20" s="61"/>
      <c r="V20" s="61"/>
      <c r="W20" s="61"/>
      <c r="X20" s="61"/>
      <c r="Y20" s="61"/>
      <c r="Z20" s="61"/>
      <c r="AA20" s="67"/>
      <c r="AB20" s="196">
        <f>(K4-K3)*0.34</f>
        <v>0</v>
      </c>
      <c r="AC20" s="197"/>
      <c r="AD20" s="197"/>
      <c r="AE20" s="198"/>
    </row>
    <row r="21" spans="1:31" ht="12.75">
      <c r="A21" s="65" t="s">
        <v>122</v>
      </c>
      <c r="B21" s="66"/>
      <c r="C21" s="66"/>
      <c r="D21" s="66"/>
      <c r="E21" s="66"/>
      <c r="F21" s="66"/>
      <c r="G21" s="66"/>
      <c r="H21" s="66"/>
      <c r="I21" s="66"/>
      <c r="J21" s="70"/>
      <c r="K21" s="34"/>
      <c r="L21" s="171">
        <f>SUM(L17:L20)</f>
        <v>617.859</v>
      </c>
      <c r="M21" s="172"/>
      <c r="N21" s="172"/>
      <c r="O21" s="173"/>
      <c r="Q21" s="63" t="s">
        <v>123</v>
      </c>
      <c r="R21" s="64"/>
      <c r="S21" s="64"/>
      <c r="T21" s="64"/>
      <c r="U21" s="64"/>
      <c r="V21" s="64"/>
      <c r="W21" s="64"/>
      <c r="X21" s="64"/>
      <c r="Y21" s="64"/>
      <c r="Z21" s="64"/>
      <c r="AA21" s="68">
        <v>20</v>
      </c>
      <c r="AB21" s="199"/>
      <c r="AC21" s="200"/>
      <c r="AD21" s="200"/>
      <c r="AE21" s="201"/>
    </row>
    <row r="22" spans="1:31" ht="12.75">
      <c r="A22" s="73" t="s">
        <v>124</v>
      </c>
      <c r="B22" s="74"/>
      <c r="C22" s="74"/>
      <c r="D22" s="74"/>
      <c r="E22" s="74"/>
      <c r="F22" s="74"/>
      <c r="G22" s="74"/>
      <c r="H22" s="74"/>
      <c r="I22" s="74"/>
      <c r="J22" s="70"/>
      <c r="K22" s="34"/>
      <c r="L22" s="185">
        <f>L16-L21</f>
        <v>1337.391</v>
      </c>
      <c r="M22" s="186"/>
      <c r="N22" s="186"/>
      <c r="O22" s="187"/>
      <c r="Q22" s="75" t="s">
        <v>125</v>
      </c>
      <c r="R22" s="56"/>
      <c r="S22" s="56"/>
      <c r="T22" s="56"/>
      <c r="U22" s="56"/>
      <c r="V22" s="56"/>
      <c r="W22" s="56"/>
      <c r="X22" s="56"/>
      <c r="Y22" s="56"/>
      <c r="Z22" s="56"/>
      <c r="AA22" s="76"/>
      <c r="AB22" s="188">
        <f>SUM(AB14:AB21)</f>
        <v>2385.405</v>
      </c>
      <c r="AC22" s="189"/>
      <c r="AD22" s="189"/>
      <c r="AE22" s="190"/>
    </row>
    <row r="26" spans="1:31" ht="12.75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/>
      <c r="Q26" s="174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6"/>
    </row>
    <row r="27" spans="1:31" ht="12.75">
      <c r="A27" s="163" t="s">
        <v>126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Q27" s="163" t="s">
        <v>127</v>
      </c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5"/>
    </row>
    <row r="28" spans="1:31" ht="12.75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4"/>
      <c r="L28" s="164"/>
      <c r="M28" s="164"/>
      <c r="N28" s="164"/>
      <c r="O28" s="165"/>
      <c r="Q28" s="163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5"/>
    </row>
    <row r="29" spans="1:31" ht="12.75">
      <c r="A29" s="77" t="s">
        <v>128</v>
      </c>
      <c r="B29" s="78"/>
      <c r="C29" s="78"/>
      <c r="D29" s="78"/>
      <c r="E29" s="78"/>
      <c r="F29" s="78"/>
      <c r="G29" s="78"/>
      <c r="H29" s="78"/>
      <c r="I29" s="78"/>
      <c r="J29" s="56"/>
      <c r="K29" s="177">
        <f>AB22</f>
        <v>2385.405</v>
      </c>
      <c r="L29" s="178"/>
      <c r="M29" s="178"/>
      <c r="N29" s="178"/>
      <c r="O29" s="179"/>
      <c r="Q29" s="79"/>
      <c r="R29" s="80"/>
      <c r="S29" s="80"/>
      <c r="T29" s="80"/>
      <c r="U29" s="80"/>
      <c r="V29" s="80"/>
      <c r="W29" s="80"/>
      <c r="X29" s="80"/>
      <c r="Y29" s="80"/>
      <c r="Z29" s="81"/>
      <c r="AA29" s="180"/>
      <c r="AB29" s="180"/>
      <c r="AC29" s="180"/>
      <c r="AD29" s="180"/>
      <c r="AE29" s="181"/>
    </row>
    <row r="30" spans="1:31" ht="12.75">
      <c r="A30" s="77" t="s">
        <v>129</v>
      </c>
      <c r="B30" s="78"/>
      <c r="C30" s="78"/>
      <c r="D30" s="78"/>
      <c r="E30" s="78"/>
      <c r="F30" s="78"/>
      <c r="G30" s="78"/>
      <c r="H30" s="78"/>
      <c r="I30" s="78"/>
      <c r="J30" s="56"/>
      <c r="K30" s="170">
        <f>K8</f>
        <v>4</v>
      </c>
      <c r="L30" s="161"/>
      <c r="M30" s="161"/>
      <c r="N30" s="161"/>
      <c r="O30" s="162"/>
      <c r="Q30" s="82" t="s">
        <v>129</v>
      </c>
      <c r="R30" s="83"/>
      <c r="S30" s="83"/>
      <c r="T30" s="83"/>
      <c r="U30" s="83"/>
      <c r="V30" s="83"/>
      <c r="W30" s="83"/>
      <c r="X30" s="83"/>
      <c r="Y30" s="83"/>
      <c r="Z30" s="84"/>
      <c r="AA30" s="182">
        <f>K8</f>
        <v>4</v>
      </c>
      <c r="AB30" s="183"/>
      <c r="AC30" s="183"/>
      <c r="AD30" s="183"/>
      <c r="AE30" s="184"/>
    </row>
    <row r="31" spans="1:31" ht="12.75">
      <c r="A31" s="85" t="s">
        <v>130</v>
      </c>
      <c r="B31" s="70"/>
      <c r="C31" s="70"/>
      <c r="D31" s="70"/>
      <c r="E31" s="70"/>
      <c r="F31" s="70"/>
      <c r="G31" s="70"/>
      <c r="H31" s="70"/>
      <c r="I31" s="70"/>
      <c r="J31" s="70"/>
      <c r="K31" s="170">
        <f>K9</f>
        <v>36</v>
      </c>
      <c r="L31" s="161"/>
      <c r="M31" s="161"/>
      <c r="N31" s="161"/>
      <c r="O31" s="162"/>
      <c r="Q31" s="77" t="s">
        <v>131</v>
      </c>
      <c r="R31" s="78"/>
      <c r="S31" s="78"/>
      <c r="T31" s="78"/>
      <c r="U31" s="78"/>
      <c r="V31" s="78"/>
      <c r="W31" s="78"/>
      <c r="X31" s="78"/>
      <c r="Y31" s="78"/>
      <c r="Z31" s="70"/>
      <c r="AA31" s="171">
        <f>K7</f>
        <v>0</v>
      </c>
      <c r="AB31" s="172"/>
      <c r="AC31" s="172"/>
      <c r="AD31" s="172"/>
      <c r="AE31" s="173"/>
    </row>
    <row r="32" spans="1:31" ht="12.75">
      <c r="A32" s="86" t="s">
        <v>13</v>
      </c>
      <c r="B32" s="87"/>
      <c r="C32" s="87"/>
      <c r="D32" s="87"/>
      <c r="E32" s="87"/>
      <c r="F32" s="87"/>
      <c r="G32" s="87"/>
      <c r="H32" s="87"/>
      <c r="I32" s="87"/>
      <c r="J32" s="87"/>
      <c r="K32" s="153">
        <f>K29*K30*K31</f>
        <v>343498.32</v>
      </c>
      <c r="L32" s="154"/>
      <c r="M32" s="154"/>
      <c r="N32" s="154"/>
      <c r="O32" s="155"/>
      <c r="Q32" s="86" t="s">
        <v>13</v>
      </c>
      <c r="R32" s="87"/>
      <c r="S32" s="87"/>
      <c r="T32" s="87"/>
      <c r="U32" s="87"/>
      <c r="V32" s="87"/>
      <c r="W32" s="87"/>
      <c r="X32" s="87"/>
      <c r="Y32" s="87"/>
      <c r="Z32" s="88"/>
      <c r="AA32" s="153">
        <f>AA30*AA31</f>
        <v>0</v>
      </c>
      <c r="AB32" s="156"/>
      <c r="AC32" s="156"/>
      <c r="AD32" s="156"/>
      <c r="AE32" s="157"/>
    </row>
    <row r="36" spans="1:31" ht="12.75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6"/>
      <c r="Q36" s="174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6"/>
    </row>
    <row r="37" spans="1:31" ht="12.75">
      <c r="A37" s="163" t="s">
        <v>132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5"/>
      <c r="Q37" s="163" t="s">
        <v>133</v>
      </c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5"/>
    </row>
    <row r="38" spans="1:31" ht="12.75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4"/>
      <c r="L38" s="164"/>
      <c r="M38" s="164"/>
      <c r="N38" s="164"/>
      <c r="O38" s="165"/>
      <c r="Q38" s="166"/>
      <c r="R38" s="167"/>
      <c r="S38" s="167"/>
      <c r="T38" s="167"/>
      <c r="U38" s="167"/>
      <c r="V38" s="167"/>
      <c r="W38" s="167"/>
      <c r="X38" s="167"/>
      <c r="Y38" s="167"/>
      <c r="Z38" s="167"/>
      <c r="AA38" s="164"/>
      <c r="AB38" s="164"/>
      <c r="AC38" s="164"/>
      <c r="AD38" s="164"/>
      <c r="AE38" s="165"/>
    </row>
    <row r="39" spans="1:31" ht="12.75">
      <c r="A39" s="77" t="s">
        <v>129</v>
      </c>
      <c r="B39" s="78"/>
      <c r="C39" s="78"/>
      <c r="D39" s="78"/>
      <c r="E39" s="78"/>
      <c r="F39" s="78"/>
      <c r="G39" s="78"/>
      <c r="H39" s="78"/>
      <c r="I39" s="78"/>
      <c r="J39" s="56"/>
      <c r="K39" s="55"/>
      <c r="L39" s="168">
        <f>K8</f>
        <v>4</v>
      </c>
      <c r="M39" s="168"/>
      <c r="N39" s="168"/>
      <c r="O39" s="169"/>
      <c r="Q39" s="77" t="s">
        <v>129</v>
      </c>
      <c r="R39" s="78"/>
      <c r="S39" s="78"/>
      <c r="T39" s="78"/>
      <c r="U39" s="78"/>
      <c r="V39" s="78"/>
      <c r="W39" s="78"/>
      <c r="X39" s="78"/>
      <c r="Y39" s="78"/>
      <c r="Z39" s="56"/>
      <c r="AA39" s="55"/>
      <c r="AB39" s="168">
        <f>K8</f>
        <v>4</v>
      </c>
      <c r="AC39" s="168"/>
      <c r="AD39" s="168"/>
      <c r="AE39" s="169"/>
    </row>
    <row r="40" spans="1:31" ht="12.75">
      <c r="A40" s="77" t="s">
        <v>134</v>
      </c>
      <c r="B40" s="78"/>
      <c r="C40" s="78"/>
      <c r="D40" s="78"/>
      <c r="E40" s="78"/>
      <c r="F40" s="78"/>
      <c r="G40" s="78"/>
      <c r="H40" s="78"/>
      <c r="I40" s="78"/>
      <c r="J40" s="70"/>
      <c r="K40" s="65"/>
      <c r="L40" s="161">
        <f>K6</f>
        <v>0</v>
      </c>
      <c r="M40" s="161"/>
      <c r="N40" s="161"/>
      <c r="O40" s="162"/>
      <c r="Q40" s="77" t="s">
        <v>135</v>
      </c>
      <c r="R40" s="78"/>
      <c r="S40" s="78"/>
      <c r="T40" s="78"/>
      <c r="U40" s="78"/>
      <c r="V40" s="78"/>
      <c r="W40" s="78"/>
      <c r="X40" s="78"/>
      <c r="Y40" s="78"/>
      <c r="Z40" s="70"/>
      <c r="AA40" s="65"/>
      <c r="AB40" s="161">
        <f>K5</f>
        <v>0</v>
      </c>
      <c r="AC40" s="161"/>
      <c r="AD40" s="161"/>
      <c r="AE40" s="162"/>
    </row>
    <row r="41" spans="1:31" ht="12.75">
      <c r="A41" s="77" t="s">
        <v>136</v>
      </c>
      <c r="B41" s="78"/>
      <c r="C41" s="78"/>
      <c r="D41" s="78"/>
      <c r="E41" s="78"/>
      <c r="F41" s="78"/>
      <c r="G41" s="78"/>
      <c r="H41" s="78"/>
      <c r="I41" s="78"/>
      <c r="J41" s="70"/>
      <c r="K41" s="65"/>
      <c r="L41" s="161">
        <v>22</v>
      </c>
      <c r="M41" s="161"/>
      <c r="N41" s="161"/>
      <c r="O41" s="162"/>
      <c r="Q41" s="77" t="s">
        <v>137</v>
      </c>
      <c r="R41" s="78"/>
      <c r="S41" s="78"/>
      <c r="T41" s="78"/>
      <c r="U41" s="78"/>
      <c r="V41" s="78"/>
      <c r="W41" s="78"/>
      <c r="X41" s="78"/>
      <c r="Y41" s="78"/>
      <c r="Z41" s="70"/>
      <c r="AA41" s="65"/>
      <c r="AB41" s="161">
        <v>22</v>
      </c>
      <c r="AC41" s="161"/>
      <c r="AD41" s="161"/>
      <c r="AE41" s="162"/>
    </row>
    <row r="42" spans="1:31" ht="12.75">
      <c r="A42" s="85" t="s">
        <v>130</v>
      </c>
      <c r="B42" s="70"/>
      <c r="C42" s="70"/>
      <c r="D42" s="70"/>
      <c r="E42" s="70"/>
      <c r="F42" s="70"/>
      <c r="G42" s="70"/>
      <c r="H42" s="70"/>
      <c r="I42" s="70"/>
      <c r="J42" s="70"/>
      <c r="K42" s="65"/>
      <c r="L42" s="161">
        <f>K9</f>
        <v>36</v>
      </c>
      <c r="M42" s="161"/>
      <c r="N42" s="161"/>
      <c r="O42" s="162"/>
      <c r="Q42" s="85" t="s">
        <v>130</v>
      </c>
      <c r="R42" s="70"/>
      <c r="S42" s="70"/>
      <c r="T42" s="70"/>
      <c r="U42" s="70"/>
      <c r="V42" s="70"/>
      <c r="W42" s="70"/>
      <c r="X42" s="70"/>
      <c r="Y42" s="70"/>
      <c r="Z42" s="70"/>
      <c r="AA42" s="65"/>
      <c r="AB42" s="161">
        <f>K9</f>
        <v>36</v>
      </c>
      <c r="AC42" s="161"/>
      <c r="AD42" s="161"/>
      <c r="AE42" s="162"/>
    </row>
    <row r="43" spans="1:31" ht="12.75">
      <c r="A43" s="86" t="s">
        <v>13</v>
      </c>
      <c r="B43" s="87"/>
      <c r="C43" s="87"/>
      <c r="D43" s="87"/>
      <c r="E43" s="87"/>
      <c r="F43" s="87"/>
      <c r="G43" s="87"/>
      <c r="H43" s="87"/>
      <c r="I43" s="87"/>
      <c r="J43" s="87"/>
      <c r="K43" s="153">
        <f>L39*L40*L41*L42</f>
        <v>0</v>
      </c>
      <c r="L43" s="154"/>
      <c r="M43" s="154"/>
      <c r="N43" s="154"/>
      <c r="O43" s="155"/>
      <c r="Q43" s="86" t="s">
        <v>13</v>
      </c>
      <c r="R43" s="87"/>
      <c r="S43" s="87"/>
      <c r="T43" s="87"/>
      <c r="U43" s="87"/>
      <c r="V43" s="87"/>
      <c r="W43" s="87"/>
      <c r="X43" s="87"/>
      <c r="Y43" s="87"/>
      <c r="Z43" s="87"/>
      <c r="AA43" s="153">
        <f>AB39*AB40*AB41*AB42</f>
        <v>0</v>
      </c>
      <c r="AB43" s="156"/>
      <c r="AC43" s="156"/>
      <c r="AD43" s="156"/>
      <c r="AE43" s="157"/>
    </row>
    <row r="45" spans="1:15" ht="12.75">
      <c r="A45" s="89" t="s">
        <v>138</v>
      </c>
      <c r="C45" s="89" t="s">
        <v>139</v>
      </c>
      <c r="D45" s="89"/>
      <c r="E45" s="89"/>
      <c r="F45" s="89"/>
      <c r="G45" s="89"/>
      <c r="H45" s="89"/>
      <c r="I45" s="90" t="s">
        <v>140</v>
      </c>
      <c r="J45" s="115"/>
      <c r="K45" s="160">
        <f>K32</f>
        <v>343498.32</v>
      </c>
      <c r="L45" s="160"/>
      <c r="M45" s="160"/>
      <c r="N45" s="160"/>
      <c r="O45" s="160"/>
    </row>
    <row r="46" spans="1:15" ht="12.75">
      <c r="A46" s="89" t="s">
        <v>141</v>
      </c>
      <c r="C46" s="89" t="s">
        <v>132</v>
      </c>
      <c r="D46" s="89"/>
      <c r="E46" s="89"/>
      <c r="F46" s="89"/>
      <c r="G46" s="89"/>
      <c r="H46" s="89"/>
      <c r="I46" s="90" t="s">
        <v>140</v>
      </c>
      <c r="J46" s="115"/>
      <c r="K46" s="160">
        <f>K43</f>
        <v>0</v>
      </c>
      <c r="L46" s="160"/>
      <c r="M46" s="160"/>
      <c r="N46" s="160"/>
      <c r="O46" s="160"/>
    </row>
    <row r="47" spans="1:15" ht="12.75">
      <c r="A47" s="89" t="s">
        <v>142</v>
      </c>
      <c r="C47" s="89" t="s">
        <v>133</v>
      </c>
      <c r="D47" s="89"/>
      <c r="E47" s="89"/>
      <c r="F47" s="89"/>
      <c r="G47" s="89"/>
      <c r="H47" s="89"/>
      <c r="I47" s="90" t="s">
        <v>140</v>
      </c>
      <c r="J47" s="115"/>
      <c r="K47" s="160">
        <f>AA43</f>
        <v>0</v>
      </c>
      <c r="L47" s="160"/>
      <c r="M47" s="160"/>
      <c r="N47" s="160"/>
      <c r="O47" s="160"/>
    </row>
    <row r="48" spans="1:15" ht="12.75">
      <c r="A48" s="89" t="s">
        <v>143</v>
      </c>
      <c r="C48" s="89" t="s">
        <v>127</v>
      </c>
      <c r="D48" s="89"/>
      <c r="E48" s="89"/>
      <c r="F48" s="89"/>
      <c r="G48" s="89"/>
      <c r="H48" s="89"/>
      <c r="I48" s="90" t="s">
        <v>140</v>
      </c>
      <c r="J48" s="115"/>
      <c r="K48" s="160">
        <f>AA32</f>
        <v>0</v>
      </c>
      <c r="L48" s="160"/>
      <c r="M48" s="160"/>
      <c r="N48" s="160"/>
      <c r="O48" s="160"/>
    </row>
    <row r="49" spans="9:15" ht="12.75">
      <c r="I49" s="91"/>
      <c r="J49" s="116"/>
      <c r="K49" s="117"/>
      <c r="L49" s="117"/>
      <c r="M49" s="117"/>
      <c r="N49" s="117"/>
      <c r="O49" s="117"/>
    </row>
    <row r="50" spans="1:15" ht="21.75" customHeight="1">
      <c r="A50" s="158" t="s">
        <v>144</v>
      </c>
      <c r="B50" s="158"/>
      <c r="C50" s="158"/>
      <c r="D50" s="158"/>
      <c r="E50" s="158"/>
      <c r="F50" s="158"/>
      <c r="G50" s="158"/>
      <c r="H50" s="158"/>
      <c r="I50" s="92" t="s">
        <v>140</v>
      </c>
      <c r="J50" s="159">
        <f>K45+K46+K47+K48</f>
        <v>343498.32</v>
      </c>
      <c r="K50" s="159"/>
      <c r="L50" s="159"/>
      <c r="M50" s="159"/>
      <c r="N50" s="159"/>
      <c r="O50" s="159"/>
    </row>
    <row r="52" spans="1:24" ht="15.75">
      <c r="A52" s="229" t="s">
        <v>159</v>
      </c>
      <c r="B52" s="229"/>
      <c r="C52" s="229"/>
      <c r="D52" s="229"/>
      <c r="E52" s="229"/>
      <c r="F52" s="229"/>
      <c r="G52" s="229"/>
      <c r="H52" s="229"/>
      <c r="I52" s="100" t="s">
        <v>140</v>
      </c>
      <c r="J52" s="230">
        <v>0.02</v>
      </c>
      <c r="K52" s="231"/>
      <c r="L52" s="231"/>
      <c r="M52" s="231"/>
      <c r="N52" s="231"/>
      <c r="O52" s="231"/>
      <c r="P52" s="232">
        <f>J50*J52</f>
        <v>6869.9664</v>
      </c>
      <c r="Q52" s="232"/>
      <c r="R52" s="232"/>
      <c r="S52" s="232"/>
      <c r="T52" s="232"/>
      <c r="U52" s="232"/>
      <c r="V52" s="232"/>
      <c r="W52" s="232"/>
      <c r="X52" s="232"/>
    </row>
    <row r="54" spans="1:24" ht="15.75">
      <c r="A54" s="229" t="s">
        <v>163</v>
      </c>
      <c r="B54" s="229"/>
      <c r="C54" s="229"/>
      <c r="D54" s="229"/>
      <c r="E54" s="229"/>
      <c r="F54" s="229"/>
      <c r="G54" s="229"/>
      <c r="H54" s="229"/>
      <c r="I54" s="100" t="s">
        <v>140</v>
      </c>
      <c r="J54" s="230"/>
      <c r="K54" s="231"/>
      <c r="L54" s="231"/>
      <c r="M54" s="231"/>
      <c r="N54" s="231"/>
      <c r="O54" s="231"/>
      <c r="P54" s="232">
        <f>P52/K9/K8</f>
        <v>47.7081</v>
      </c>
      <c r="Q54" s="232"/>
      <c r="R54" s="232"/>
      <c r="S54" s="232"/>
      <c r="T54" s="232"/>
      <c r="U54" s="232"/>
      <c r="V54" s="232"/>
      <c r="W54" s="232"/>
      <c r="X54" s="232"/>
    </row>
    <row r="56" spans="1:24" ht="32.25" customHeight="1">
      <c r="A56" s="226" t="s">
        <v>158</v>
      </c>
      <c r="B56" s="226"/>
      <c r="C56" s="226"/>
      <c r="D56" s="226"/>
      <c r="E56" s="226"/>
      <c r="F56" s="226"/>
      <c r="G56" s="226"/>
      <c r="H56" s="226"/>
      <c r="I56" s="227"/>
      <c r="J56" s="227"/>
      <c r="K56" s="227"/>
      <c r="L56" s="227"/>
      <c r="M56" s="227"/>
      <c r="N56" s="227"/>
      <c r="O56" s="227"/>
      <c r="P56" s="92" t="s">
        <v>140</v>
      </c>
      <c r="Q56" s="159">
        <f>J50+J50*J52</f>
        <v>350368.2864</v>
      </c>
      <c r="R56" s="159"/>
      <c r="S56" s="159"/>
      <c r="T56" s="159"/>
      <c r="U56" s="159"/>
      <c r="V56" s="159"/>
      <c r="W56" s="228"/>
      <c r="X56" s="228"/>
    </row>
  </sheetData>
  <sheetProtection/>
  <mergeCells count="77">
    <mergeCell ref="A56:O56"/>
    <mergeCell ref="Q56:X56"/>
    <mergeCell ref="A52:H52"/>
    <mergeCell ref="J52:O52"/>
    <mergeCell ref="P52:X52"/>
    <mergeCell ref="A54:H54"/>
    <mergeCell ref="J54:O54"/>
    <mergeCell ref="P54:X54"/>
    <mergeCell ref="AD7:AE7"/>
    <mergeCell ref="A1:AE1"/>
    <mergeCell ref="K3:O3"/>
    <mergeCell ref="K4:O4"/>
    <mergeCell ref="K5:O5"/>
    <mergeCell ref="K6:O6"/>
    <mergeCell ref="K7:O7"/>
    <mergeCell ref="K8:O8"/>
    <mergeCell ref="A9:J9"/>
    <mergeCell ref="K9:O9"/>
    <mergeCell ref="A11:O15"/>
    <mergeCell ref="Q11:AE13"/>
    <mergeCell ref="AB14:AE14"/>
    <mergeCell ref="AB15:AE16"/>
    <mergeCell ref="A16:I16"/>
    <mergeCell ref="J16:K16"/>
    <mergeCell ref="L16:O16"/>
    <mergeCell ref="W16:AA16"/>
    <mergeCell ref="A17:I17"/>
    <mergeCell ref="J17:K17"/>
    <mergeCell ref="L17:O17"/>
    <mergeCell ref="AB17:AE18"/>
    <mergeCell ref="J18:K18"/>
    <mergeCell ref="L18:O18"/>
    <mergeCell ref="J19:K19"/>
    <mergeCell ref="L19:O19"/>
    <mergeCell ref="AB19:AE19"/>
    <mergeCell ref="J20:K20"/>
    <mergeCell ref="L20:O20"/>
    <mergeCell ref="AB20:AE21"/>
    <mergeCell ref="L21:O21"/>
    <mergeCell ref="L22:O22"/>
    <mergeCell ref="AB22:AE22"/>
    <mergeCell ref="A26:O26"/>
    <mergeCell ref="Q26:AE26"/>
    <mergeCell ref="A27:O27"/>
    <mergeCell ref="Q27:AE27"/>
    <mergeCell ref="A28:O28"/>
    <mergeCell ref="Q28:AE28"/>
    <mergeCell ref="K29:O29"/>
    <mergeCell ref="AA29:AE29"/>
    <mergeCell ref="K30:O30"/>
    <mergeCell ref="AA30:AE30"/>
    <mergeCell ref="K31:O31"/>
    <mergeCell ref="AA31:AE31"/>
    <mergeCell ref="K32:O32"/>
    <mergeCell ref="AA32:AE32"/>
    <mergeCell ref="A36:O36"/>
    <mergeCell ref="Q36:AE36"/>
    <mergeCell ref="A37:O37"/>
    <mergeCell ref="Q37:AE37"/>
    <mergeCell ref="A38:O38"/>
    <mergeCell ref="Q38:AE38"/>
    <mergeCell ref="L39:O39"/>
    <mergeCell ref="AB39:AE39"/>
    <mergeCell ref="L40:O40"/>
    <mergeCell ref="AB40:AE40"/>
    <mergeCell ref="L41:O41"/>
    <mergeCell ref="AB41:AE41"/>
    <mergeCell ref="L42:O42"/>
    <mergeCell ref="AB42:AE42"/>
    <mergeCell ref="K43:O43"/>
    <mergeCell ref="AA43:AE43"/>
    <mergeCell ref="A50:H50"/>
    <mergeCell ref="J50:O50"/>
    <mergeCell ref="K45:O45"/>
    <mergeCell ref="K46:O46"/>
    <mergeCell ref="K47:O47"/>
    <mergeCell ref="K48:O48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SheetLayoutView="75" zoomScalePageLayoutView="0" workbookViewId="0" topLeftCell="A25">
      <selection activeCell="F12" sqref="F12:F13"/>
    </sheetView>
  </sheetViews>
  <sheetFormatPr defaultColWidth="9.00390625" defaultRowHeight="12.75"/>
  <cols>
    <col min="1" max="1" width="5.25390625" style="0" customWidth="1"/>
    <col min="2" max="2" width="37.00390625" style="0" customWidth="1"/>
    <col min="3" max="4" width="10.625" style="0" customWidth="1"/>
    <col min="5" max="6" width="22.625" style="0" customWidth="1"/>
  </cols>
  <sheetData>
    <row r="1" spans="1:6" ht="18.75" customHeight="1">
      <c r="A1" s="233" t="s">
        <v>63</v>
      </c>
      <c r="B1" s="233"/>
      <c r="C1" s="233"/>
      <c r="D1" s="233"/>
      <c r="E1" s="233"/>
      <c r="F1" s="233"/>
    </row>
    <row r="2" spans="1:6" ht="15" customHeight="1">
      <c r="A2" s="235"/>
      <c r="B2" s="235"/>
      <c r="C2" s="235"/>
      <c r="D2" s="235"/>
      <c r="E2" s="235"/>
      <c r="F2" s="235"/>
    </row>
    <row r="3" spans="1:6" ht="15" customHeight="1">
      <c r="A3" s="236" t="s">
        <v>5</v>
      </c>
      <c r="B3" s="236"/>
      <c r="C3" s="236"/>
      <c r="D3" s="1" t="s">
        <v>6</v>
      </c>
      <c r="E3" s="1" t="s">
        <v>7</v>
      </c>
      <c r="F3" s="1" t="s">
        <v>8</v>
      </c>
    </row>
    <row r="4" spans="1:6" ht="15" customHeight="1">
      <c r="A4" s="7">
        <v>1</v>
      </c>
      <c r="B4" s="239" t="s">
        <v>71</v>
      </c>
      <c r="C4" s="239"/>
      <c r="D4" s="30">
        <v>1</v>
      </c>
      <c r="E4" s="30">
        <v>380</v>
      </c>
      <c r="F4" s="94">
        <f>'İŞÇİ MALİYETİ'!K8</f>
        <v>4</v>
      </c>
    </row>
    <row r="5" spans="1:6" ht="15" customHeight="1">
      <c r="A5" s="7"/>
      <c r="B5" s="239"/>
      <c r="C5" s="239"/>
      <c r="D5" s="30"/>
      <c r="E5" s="30"/>
      <c r="F5" s="30"/>
    </row>
    <row r="6" spans="1:6" ht="15" customHeight="1">
      <c r="A6" s="7"/>
      <c r="B6" s="239"/>
      <c r="C6" s="239"/>
      <c r="D6" s="30"/>
      <c r="E6" s="30"/>
      <c r="F6" s="30"/>
    </row>
    <row r="7" spans="1:6" ht="15" customHeight="1">
      <c r="A7" s="7"/>
      <c r="B7" s="237" t="s">
        <v>61</v>
      </c>
      <c r="C7" s="238"/>
      <c r="D7" s="30"/>
      <c r="E7" s="1">
        <f>SUM(E4:E6)</f>
        <v>380</v>
      </c>
      <c r="F7" s="30"/>
    </row>
    <row r="8" spans="1:6" ht="15" customHeight="1">
      <c r="A8" s="26"/>
      <c r="B8" s="26"/>
      <c r="C8" s="26"/>
      <c r="D8" s="26"/>
      <c r="E8" s="26"/>
      <c r="F8" s="28"/>
    </row>
    <row r="9" spans="1:6" ht="15" customHeight="1">
      <c r="A9" s="234" t="s">
        <v>11</v>
      </c>
      <c r="B9" s="234"/>
      <c r="C9" s="234"/>
      <c r="D9" s="234"/>
      <c r="E9" s="234"/>
      <c r="F9" s="1">
        <f>SUM(F4:F7)</f>
        <v>4</v>
      </c>
    </row>
    <row r="10" spans="1:6" ht="15" customHeight="1">
      <c r="A10" s="240" t="s">
        <v>12</v>
      </c>
      <c r="B10" s="241"/>
      <c r="C10" s="241"/>
      <c r="D10" s="241"/>
      <c r="E10" s="241"/>
      <c r="F10" s="238"/>
    </row>
    <row r="11" spans="1:6" ht="15" customHeight="1">
      <c r="A11" s="40"/>
      <c r="B11" s="43"/>
      <c r="C11" s="43"/>
      <c r="D11" s="43" t="s">
        <v>0</v>
      </c>
      <c r="E11" s="43" t="s">
        <v>56</v>
      </c>
      <c r="F11" s="41" t="s">
        <v>1</v>
      </c>
    </row>
    <row r="12" spans="1:6" ht="15" customHeight="1">
      <c r="A12" s="244">
        <v>1</v>
      </c>
      <c r="B12" s="251" t="s">
        <v>146</v>
      </c>
      <c r="C12" s="252"/>
      <c r="D12" s="257">
        <f>$F$9</f>
        <v>4</v>
      </c>
      <c r="E12" s="248">
        <v>2491</v>
      </c>
      <c r="F12" s="246">
        <f>E12*D12*'İŞÇİ MALİYETİ'!K9</f>
        <v>358704</v>
      </c>
    </row>
    <row r="13" spans="1:6" ht="21" customHeight="1">
      <c r="A13" s="245"/>
      <c r="B13" s="253"/>
      <c r="C13" s="254"/>
      <c r="D13" s="257"/>
      <c r="E13" s="248"/>
      <c r="F13" s="247"/>
    </row>
    <row r="14" spans="1:6" ht="24.75" customHeight="1">
      <c r="A14" s="52">
        <v>2</v>
      </c>
      <c r="B14" s="255" t="s">
        <v>147</v>
      </c>
      <c r="C14" s="256"/>
      <c r="D14" s="44">
        <f>$F$9</f>
        <v>4</v>
      </c>
      <c r="E14" s="102">
        <f>'İŞÇİ MALİYETİ'!K6</f>
        <v>0</v>
      </c>
      <c r="F14" s="103">
        <f>E14*D14*22*12</f>
        <v>0</v>
      </c>
    </row>
    <row r="15" spans="1:6" ht="28.5" customHeight="1">
      <c r="A15" s="52">
        <v>3</v>
      </c>
      <c r="B15" s="255" t="s">
        <v>148</v>
      </c>
      <c r="C15" s="256"/>
      <c r="D15" s="44">
        <f>$F$9</f>
        <v>4</v>
      </c>
      <c r="E15" s="102">
        <f>'İŞÇİ MALİYETİ'!K5</f>
        <v>0</v>
      </c>
      <c r="F15" s="103">
        <f>E15*D15*22*12</f>
        <v>0</v>
      </c>
    </row>
    <row r="16" spans="1:6" ht="24.75" customHeight="1">
      <c r="A16" s="52">
        <v>4</v>
      </c>
      <c r="B16" s="255" t="s">
        <v>80</v>
      </c>
      <c r="C16" s="256"/>
      <c r="D16" s="44">
        <f>$F$9</f>
        <v>4</v>
      </c>
      <c r="E16" s="102">
        <f>'İŞÇİ MALİYETİ'!K7</f>
        <v>0</v>
      </c>
      <c r="F16" s="103">
        <f>E16*D16</f>
        <v>0</v>
      </c>
    </row>
    <row r="17" spans="1:6" ht="15" customHeight="1">
      <c r="A17" s="234" t="s">
        <v>13</v>
      </c>
      <c r="B17" s="234"/>
      <c r="C17" s="234"/>
      <c r="D17" s="240"/>
      <c r="E17" s="107"/>
      <c r="F17" s="103">
        <f>F12+F14+F15+F16</f>
        <v>358704</v>
      </c>
    </row>
    <row r="18" spans="1:6" ht="22.5">
      <c r="A18" s="240" t="s">
        <v>14</v>
      </c>
      <c r="B18" s="238"/>
      <c r="C18" s="97" t="s">
        <v>157</v>
      </c>
      <c r="D18" s="98" t="s">
        <v>155</v>
      </c>
      <c r="E18" s="31" t="s">
        <v>68</v>
      </c>
      <c r="F18" s="7" t="s">
        <v>162</v>
      </c>
    </row>
    <row r="19" spans="1:6" ht="15" customHeight="1">
      <c r="A19" s="7">
        <v>1</v>
      </c>
      <c r="B19" s="96" t="str">
        <f>'Yaklşk Maliyet Tesb.'!A49</f>
        <v>TEMİZLİK KOVASI MAKİNALI</v>
      </c>
      <c r="C19" s="7" t="str">
        <f>'Yaklşk Maliyet Tesb.'!B49</f>
        <v>Adet</v>
      </c>
      <c r="D19" s="30" t="e">
        <f>'alınacak Malz.'!#REF!</f>
        <v>#REF!</v>
      </c>
      <c r="E19" s="110" t="e">
        <f>F19/'İŞÇİ MALİYETİ'!$K$9</f>
        <v>#REF!</v>
      </c>
      <c r="F19" s="109" t="e">
        <f>'alınacak Malz.'!#REF!</f>
        <v>#REF!</v>
      </c>
    </row>
    <row r="20" spans="1:6" ht="15" customHeight="1">
      <c r="A20" s="7">
        <v>2</v>
      </c>
      <c r="B20" s="96" t="str">
        <f>'Yaklşk Maliyet Tesb.'!A50</f>
        <v>TEMİZLİK KOVASI</v>
      </c>
      <c r="C20" s="7" t="str">
        <f>'Yaklşk Maliyet Tesb.'!B50</f>
        <v>Adet</v>
      </c>
      <c r="D20" s="30" t="e">
        <f>'alınacak Malz.'!#REF!</f>
        <v>#REF!</v>
      </c>
      <c r="E20" s="110" t="e">
        <f>F20/'İŞÇİ MALİYETİ'!$K$9</f>
        <v>#REF!</v>
      </c>
      <c r="F20" s="109" t="e">
        <f>'alınacak Malz.'!#REF!</f>
        <v>#REF!</v>
      </c>
    </row>
    <row r="21" spans="1:6" ht="15" customHeight="1">
      <c r="A21" s="7">
        <v>3</v>
      </c>
      <c r="B21" s="96" t="str">
        <f>'Yaklşk Maliyet Tesb.'!A51</f>
        <v>KAR KÜREĞİ</v>
      </c>
      <c r="C21" s="7" t="str">
        <f>'Yaklşk Maliyet Tesb.'!B51</f>
        <v>Adet</v>
      </c>
      <c r="D21" s="30" t="e">
        <f>'alınacak Malz.'!#REF!</f>
        <v>#REF!</v>
      </c>
      <c r="E21" s="110" t="e">
        <f>F21/'İŞÇİ MALİYETİ'!$K$9</f>
        <v>#REF!</v>
      </c>
      <c r="F21" s="109" t="e">
        <f>'alınacak Malz.'!#REF!</f>
        <v>#REF!</v>
      </c>
    </row>
    <row r="22" spans="1:6" ht="15" customHeight="1">
      <c r="A22" s="234" t="s">
        <v>13</v>
      </c>
      <c r="B22" s="234"/>
      <c r="C22" s="234"/>
      <c r="D22" s="234"/>
      <c r="E22" s="107"/>
      <c r="F22" s="109" t="e">
        <f>SUM(F19:F21)</f>
        <v>#REF!</v>
      </c>
    </row>
    <row r="23" spans="1:6" ht="22.5">
      <c r="A23" s="240" t="s">
        <v>16</v>
      </c>
      <c r="B23" s="241"/>
      <c r="C23" s="97" t="s">
        <v>157</v>
      </c>
      <c r="D23" s="98" t="s">
        <v>155</v>
      </c>
      <c r="E23" s="31" t="s">
        <v>68</v>
      </c>
      <c r="F23" s="7" t="s">
        <v>196</v>
      </c>
    </row>
    <row r="24" spans="1:6" ht="15" customHeight="1">
      <c r="A24" s="7">
        <v>1</v>
      </c>
      <c r="B24" s="96" t="str">
        <f>'Yaklşk Maliyet Tesb.'!A27</f>
        <v>SAPLI FIRÇA VE FARAŞ SETİ</v>
      </c>
      <c r="C24" s="7" t="str">
        <f>'Yaklşk Maliyet Tesb.'!B27</f>
        <v>Adet</v>
      </c>
      <c r="D24" s="30" t="e">
        <f>'alınacak Malz.'!#REF!</f>
        <v>#REF!</v>
      </c>
      <c r="E24" s="110" t="e">
        <f>F24/'İŞÇİ MALİYETİ'!$K$9</f>
        <v>#REF!</v>
      </c>
      <c r="F24" s="111" t="e">
        <f>'alınacak Malz.'!#REF!</f>
        <v>#REF!</v>
      </c>
    </row>
    <row r="25" spans="1:6" ht="15" customHeight="1">
      <c r="A25" s="7">
        <v>2</v>
      </c>
      <c r="B25" s="96" t="str">
        <f>'Yaklşk Maliyet Tesb.'!A28</f>
        <v>LAVABO FIRÇASI</v>
      </c>
      <c r="C25" s="7" t="str">
        <f>'Yaklşk Maliyet Tesb.'!B28</f>
        <v>Adet</v>
      </c>
      <c r="D25" s="30" t="e">
        <f>'alınacak Malz.'!#REF!</f>
        <v>#REF!</v>
      </c>
      <c r="E25" s="110" t="e">
        <f>F25/'İŞÇİ MALİYETİ'!$K$9</f>
        <v>#REF!</v>
      </c>
      <c r="F25" s="111" t="e">
        <f>'alınacak Malz.'!#REF!</f>
        <v>#REF!</v>
      </c>
    </row>
    <row r="26" spans="1:6" ht="15" customHeight="1">
      <c r="A26" s="7">
        <v>3</v>
      </c>
      <c r="B26" s="96" t="str">
        <f>'Yaklşk Maliyet Tesb.'!A29</f>
        <v>NORMAL FIRÇA VE SAPI</v>
      </c>
      <c r="C26" s="7" t="str">
        <f>'Yaklşk Maliyet Tesb.'!B29</f>
        <v>Adet</v>
      </c>
      <c r="D26" s="30" t="e">
        <f>'alınacak Malz.'!#REF!</f>
        <v>#REF!</v>
      </c>
      <c r="E26" s="110" t="e">
        <f>F26/'İŞÇİ MALİYETİ'!$K$9</f>
        <v>#REF!</v>
      </c>
      <c r="F26" s="111" t="e">
        <f>'alınacak Malz.'!#REF!</f>
        <v>#REF!</v>
      </c>
    </row>
    <row r="27" spans="1:6" ht="15" customHeight="1">
      <c r="A27" s="7">
        <v>4</v>
      </c>
      <c r="B27" s="96" t="str">
        <f>'Yaklşk Maliyet Tesb.'!A30</f>
        <v>SAPLI SÜPÜRGE</v>
      </c>
      <c r="C27" s="7" t="str">
        <f>'Yaklşk Maliyet Tesb.'!B30</f>
        <v>Adet</v>
      </c>
      <c r="D27" s="30" t="e">
        <f>'alınacak Malz.'!#REF!</f>
        <v>#REF!</v>
      </c>
      <c r="E27" s="110" t="e">
        <f>F27/'İŞÇİ MALİYETİ'!$K$9</f>
        <v>#REF!</v>
      </c>
      <c r="F27" s="111" t="e">
        <f>'alınacak Malz.'!#REF!</f>
        <v>#REF!</v>
      </c>
    </row>
    <row r="28" spans="1:6" ht="15" customHeight="1">
      <c r="A28" s="7">
        <v>5</v>
      </c>
      <c r="B28" s="96" t="str">
        <f>'Yaklşk Maliyet Tesb.'!A31</f>
        <v>PASPAS SAPI</v>
      </c>
      <c r="C28" s="7" t="str">
        <f>'Yaklşk Maliyet Tesb.'!B31</f>
        <v>Adet</v>
      </c>
      <c r="D28" s="30" t="e">
        <f>'alınacak Malz.'!#REF!</f>
        <v>#REF!</v>
      </c>
      <c r="E28" s="110" t="e">
        <f>F28/'İŞÇİ MALİYETİ'!$K$9</f>
        <v>#REF!</v>
      </c>
      <c r="F28" s="111" t="e">
        <f>'alınacak Malz.'!#REF!</f>
        <v>#REF!</v>
      </c>
    </row>
    <row r="29" spans="1:6" ht="15" customHeight="1">
      <c r="A29" s="7">
        <v>6</v>
      </c>
      <c r="B29" s="96" t="str">
        <f>'Yaklşk Maliyet Tesb.'!A32</f>
        <v>PASPAS BEZİ</v>
      </c>
      <c r="C29" s="7" t="str">
        <f>'Yaklşk Maliyet Tesb.'!B32</f>
        <v>Adet</v>
      </c>
      <c r="D29" s="30" t="e">
        <f>'alınacak Malz.'!#REF!</f>
        <v>#REF!</v>
      </c>
      <c r="E29" s="110" t="e">
        <f>F29/'İŞÇİ MALİYETİ'!$K$9</f>
        <v>#REF!</v>
      </c>
      <c r="F29" s="111" t="e">
        <f>'alınacak Malz.'!#REF!</f>
        <v>#REF!</v>
      </c>
    </row>
    <row r="30" spans="1:6" ht="15" customHeight="1">
      <c r="A30" s="7">
        <v>7</v>
      </c>
      <c r="B30" s="96" t="str">
        <f>'Yaklşk Maliyet Tesb.'!A33</f>
        <v>YER ÇEKECEĞİ</v>
      </c>
      <c r="C30" s="7" t="str">
        <f>'Yaklşk Maliyet Tesb.'!B33</f>
        <v>Adet</v>
      </c>
      <c r="D30" s="30" t="e">
        <f>'alınacak Malz.'!#REF!</f>
        <v>#REF!</v>
      </c>
      <c r="E30" s="110" t="e">
        <f>F30/'İŞÇİ MALİYETİ'!$K$9</f>
        <v>#REF!</v>
      </c>
      <c r="F30" s="111" t="e">
        <f>'alınacak Malz.'!#REF!</f>
        <v>#REF!</v>
      </c>
    </row>
    <row r="31" spans="1:6" ht="15" customHeight="1">
      <c r="A31" s="7">
        <v>8</v>
      </c>
      <c r="B31" s="96" t="str">
        <f>'Yaklşk Maliyet Tesb.'!A34</f>
        <v>MİKROFİBER TEMİZLİK BEZİ (30X30)</v>
      </c>
      <c r="C31" s="7" t="str">
        <f>'Yaklşk Maliyet Tesb.'!B34</f>
        <v>Adet</v>
      </c>
      <c r="D31" s="30">
        <f>'alınacak Malz.'!C10</f>
        <v>30</v>
      </c>
      <c r="E31" s="110">
        <f>F31/'İŞÇİ MALİYETİ'!$K$9</f>
        <v>0</v>
      </c>
      <c r="F31" s="111">
        <f>'alınacak Malz.'!E10</f>
        <v>0</v>
      </c>
    </row>
    <row r="32" spans="1:6" ht="15" customHeight="1">
      <c r="A32" s="7">
        <v>9</v>
      </c>
      <c r="B32" s="96" t="str">
        <f>'Yaklşk Maliyet Tesb.'!A35</f>
        <v>ELDİVEN</v>
      </c>
      <c r="C32" s="7" t="str">
        <f>'Yaklşk Maliyet Tesb.'!B35</f>
        <v>Çift</v>
      </c>
      <c r="D32" s="30">
        <f>'alınacak Malz.'!C11</f>
        <v>10</v>
      </c>
      <c r="E32" s="110">
        <f>F32/'İŞÇİ MALİYETİ'!$K$9</f>
        <v>0</v>
      </c>
      <c r="F32" s="111">
        <f>'alınacak Malz.'!E11</f>
        <v>0</v>
      </c>
    </row>
    <row r="33" spans="1:6" ht="15" customHeight="1">
      <c r="A33" s="7">
        <v>10</v>
      </c>
      <c r="B33" s="96" t="str">
        <f>'Yaklşk Maliyet Tesb.'!A36</f>
        <v>BULAŞIK SİNGERİ</v>
      </c>
      <c r="C33" s="7" t="str">
        <f>'Yaklşk Maliyet Tesb.'!B36</f>
        <v>Adet</v>
      </c>
      <c r="D33" s="30" t="e">
        <f>'alınacak Malz.'!#REF!</f>
        <v>#REF!</v>
      </c>
      <c r="E33" s="110" t="e">
        <f>F33/'İŞÇİ MALİYETİ'!$K$9</f>
        <v>#REF!</v>
      </c>
      <c r="F33" s="111" t="e">
        <f>'alınacak Malz.'!#REF!</f>
        <v>#REF!</v>
      </c>
    </row>
    <row r="34" spans="1:6" ht="15" customHeight="1" hidden="1">
      <c r="A34" s="7">
        <v>11</v>
      </c>
      <c r="B34" s="96"/>
      <c r="C34" s="7"/>
      <c r="D34" s="30"/>
      <c r="E34" s="110"/>
      <c r="F34" s="111"/>
    </row>
    <row r="35" spans="1:6" ht="15" customHeight="1">
      <c r="A35" s="7">
        <v>12</v>
      </c>
      <c r="B35" s="96" t="str">
        <f>'Yaklşk Maliyet Tesb.'!A37</f>
        <v>BULAŞIK TELI</v>
      </c>
      <c r="C35" s="7" t="str">
        <f>'Yaklşk Maliyet Tesb.'!B37</f>
        <v>Adet</v>
      </c>
      <c r="D35" s="30" t="e">
        <f>'alınacak Malz.'!#REF!</f>
        <v>#REF!</v>
      </c>
      <c r="E35" s="110" t="e">
        <f>F35/'İŞÇİ MALİYETİ'!$K$9</f>
        <v>#REF!</v>
      </c>
      <c r="F35" s="111" t="e">
        <f>'alınacak Malz.'!#REF!</f>
        <v>#REF!</v>
      </c>
    </row>
    <row r="36" spans="1:6" ht="15" customHeight="1">
      <c r="A36" s="7">
        <v>13</v>
      </c>
      <c r="B36" s="96" t="str">
        <f>'Yaklşk Maliyet Tesb.'!A38</f>
        <v>MOB PASPAS BEZİ</v>
      </c>
      <c r="C36" s="7" t="str">
        <f>'Yaklşk Maliyet Tesb.'!B38</f>
        <v>Adet</v>
      </c>
      <c r="D36" s="30">
        <f>'alınacak Malz.'!C12</f>
        <v>10</v>
      </c>
      <c r="E36" s="110">
        <f>F36/'İŞÇİ MALİYETİ'!$K$9</f>
        <v>0</v>
      </c>
      <c r="F36" s="111">
        <f>'alınacak Malz.'!E12</f>
        <v>0</v>
      </c>
    </row>
    <row r="37" spans="1:6" ht="15" customHeight="1">
      <c r="A37" s="7">
        <v>14</v>
      </c>
      <c r="B37" s="96" t="str">
        <f>'Yaklşk Maliyet Tesb.'!A39</f>
        <v>MOB PASPAS SAPI</v>
      </c>
      <c r="C37" s="7" t="str">
        <f>'Yaklşk Maliyet Tesb.'!B39</f>
        <v>Adet</v>
      </c>
      <c r="D37" s="30" t="e">
        <f>'alınacak Malz.'!#REF!</f>
        <v>#REF!</v>
      </c>
      <c r="E37" s="110" t="e">
        <f>F37/'İŞÇİ MALİYETİ'!$K$9</f>
        <v>#REF!</v>
      </c>
      <c r="F37" s="111" t="e">
        <f>'alınacak Malz.'!#REF!</f>
        <v>#REF!</v>
      </c>
    </row>
    <row r="38" spans="1:6" ht="22.5" customHeight="1">
      <c r="A38" s="234" t="s">
        <v>13</v>
      </c>
      <c r="B38" s="234"/>
      <c r="C38" s="234"/>
      <c r="D38" s="234"/>
      <c r="E38" s="111" t="e">
        <f>SUM(E24:E34)</f>
        <v>#REF!</v>
      </c>
      <c r="F38" s="111" t="e">
        <f>SUM(F24:F37)</f>
        <v>#REF!</v>
      </c>
    </row>
    <row r="39" spans="1:6" ht="30" customHeight="1">
      <c r="A39" s="249" t="s">
        <v>21</v>
      </c>
      <c r="B39" s="249"/>
      <c r="C39" s="97" t="s">
        <v>157</v>
      </c>
      <c r="D39" s="98" t="s">
        <v>155</v>
      </c>
      <c r="E39" s="99" t="s">
        <v>85</v>
      </c>
      <c r="F39" s="36" t="s">
        <v>156</v>
      </c>
    </row>
    <row r="40" spans="1:6" ht="15" customHeight="1">
      <c r="A40" s="7">
        <v>1</v>
      </c>
      <c r="B40" s="47" t="str">
        <f>'Yaklşk Maliyet Tesb.'!A7</f>
        <v>ÇAMAŞIR SUYU</v>
      </c>
      <c r="C40" s="30" t="str">
        <f>'Yaklşk Maliyet Tesb.'!B7</f>
        <v>Kg</v>
      </c>
      <c r="D40" s="3">
        <f>'alınacak Malz.'!C5</f>
        <v>5</v>
      </c>
      <c r="E40" s="110">
        <f>F40/'İŞÇİ MALİYETİ'!$K$9</f>
        <v>0</v>
      </c>
      <c r="F40" s="111">
        <f>'alınacak Malz.'!E5</f>
        <v>0</v>
      </c>
    </row>
    <row r="41" spans="1:6" ht="15" customHeight="1">
      <c r="A41" s="7">
        <v>2</v>
      </c>
      <c r="B41" s="47" t="str">
        <f>'Yaklşk Maliyet Tesb.'!A43</f>
        <v>TUVALET KAĞIDI (24'LÜK)</v>
      </c>
      <c r="C41" s="30" t="str">
        <f>'Yaklşk Maliyet Tesb.'!B43</f>
        <v>Paket</v>
      </c>
      <c r="D41" s="3">
        <v>250</v>
      </c>
      <c r="E41" s="110">
        <f>F41/'İŞÇİ MALİYETİ'!$K$9</f>
        <v>0</v>
      </c>
      <c r="F41" s="111">
        <f>'alınacak Malz.'!E9</f>
        <v>0</v>
      </c>
    </row>
    <row r="42" spans="1:6" ht="15" customHeight="1">
      <c r="A42" s="7">
        <v>3</v>
      </c>
      <c r="B42" s="47" t="str">
        <f>'Yaklşk Maliyet Tesb.'!A41</f>
        <v>ÇÖP POŞETİ BÜYÜK BOY</v>
      </c>
      <c r="C42" s="3" t="str">
        <f>'alınacak Malz.'!B7</f>
        <v>adet</v>
      </c>
      <c r="D42" s="3">
        <f>'alınacak Malz.'!C7</f>
        <v>50</v>
      </c>
      <c r="E42" s="110">
        <f>F42/'İŞÇİ MALİYETİ'!$K$9</f>
        <v>0</v>
      </c>
      <c r="F42" s="111">
        <f>'alınacak Malz.'!E7</f>
        <v>0</v>
      </c>
    </row>
    <row r="43" spans="1:6" ht="15" customHeight="1">
      <c r="A43" s="7">
        <v>4</v>
      </c>
      <c r="B43" s="47" t="str">
        <f>'Yaklşk Maliyet Tesb.'!A13</f>
        <v>KOKU GİDERİCİ</v>
      </c>
      <c r="C43" s="3" t="e">
        <f>'alınacak Malz.'!#REF!</f>
        <v>#REF!</v>
      </c>
      <c r="D43" s="3" t="e">
        <f>'alınacak Malz.'!#REF!</f>
        <v>#REF!</v>
      </c>
      <c r="E43" s="110" t="e">
        <f>F43/'İŞÇİ MALİYETİ'!$K$9</f>
        <v>#REF!</v>
      </c>
      <c r="F43" s="111" t="e">
        <f>'alınacak Malz.'!#REF!</f>
        <v>#REF!</v>
      </c>
    </row>
    <row r="44" spans="1:6" ht="15" customHeight="1">
      <c r="A44" s="7">
        <v>5</v>
      </c>
      <c r="B44" s="47" t="str">
        <f>'Yaklşk Maliyet Tesb.'!A46</f>
        <v>KULLANILACAK TEMİZLİK ALETLERİ (İhale Süresince)</v>
      </c>
      <c r="C44" s="30" t="str">
        <f>'Yaklşk Maliyet Tesb.'!B11</f>
        <v>Kg</v>
      </c>
      <c r="D44" s="3" t="e">
        <f>'alınacak Malz.'!#REF!</f>
        <v>#REF!</v>
      </c>
      <c r="E44" s="110" t="e">
        <f>F44/'İŞÇİ MALİYETİ'!$K$9</f>
        <v>#REF!</v>
      </c>
      <c r="F44" s="111" t="e">
        <f>'alınacak Malz.'!#REF!</f>
        <v>#REF!</v>
      </c>
    </row>
    <row r="45" spans="1:6" ht="15" customHeight="1">
      <c r="A45" s="7">
        <v>6</v>
      </c>
      <c r="B45" s="47" t="str">
        <f>'Yaklşk Maliyet Tesb.'!A9</f>
        <v>SIVI YER DETERJAN</v>
      </c>
      <c r="C45" s="30" t="str">
        <f>'Yaklşk Maliyet Tesb.'!B9</f>
        <v>Kg</v>
      </c>
      <c r="D45" s="3" t="e">
        <f>'alınacak Malz.'!#REF!</f>
        <v>#REF!</v>
      </c>
      <c r="E45" s="110" t="e">
        <f>F45/'İŞÇİ MALİYETİ'!$K$9</f>
        <v>#REF!</v>
      </c>
      <c r="F45" s="111" t="e">
        <f>'alınacak Malz.'!#REF!</f>
        <v>#REF!</v>
      </c>
    </row>
    <row r="46" spans="1:6" ht="15" customHeight="1">
      <c r="A46" s="7">
        <v>7</v>
      </c>
      <c r="B46" s="47" t="str">
        <f>'Yaklşk Maliyet Tesb.'!A11</f>
        <v>CAMSİL</v>
      </c>
      <c r="C46" s="30" t="str">
        <f>'Yaklşk Maliyet Tesb.'!B11</f>
        <v>Kg</v>
      </c>
      <c r="D46" s="3" t="e">
        <f>'alınacak Malz.'!#REF!</f>
        <v>#REF!</v>
      </c>
      <c r="E46" s="110" t="e">
        <f>F46/'İŞÇİ MALİYETİ'!$K$9</f>
        <v>#REF!</v>
      </c>
      <c r="F46" s="111" t="e">
        <f>'alınacak Malz.'!#REF!</f>
        <v>#REF!</v>
      </c>
    </row>
    <row r="47" spans="1:6" ht="15" customHeight="1">
      <c r="A47" s="7">
        <v>8</v>
      </c>
      <c r="B47" s="47" t="str">
        <f>'Yaklşk Maliyet Tesb.'!A40</f>
        <v>Z KAĞIT HAVLU</v>
      </c>
      <c r="C47" s="30" t="str">
        <f>'Yaklşk Maliyet Tesb.'!B12</f>
        <v>Paket</v>
      </c>
      <c r="D47" s="3">
        <f>'alınacak Malz.'!C6</f>
        <v>40</v>
      </c>
      <c r="E47" s="110">
        <f>F47/'İŞÇİ MALİYETİ'!$K$9</f>
        <v>0</v>
      </c>
      <c r="F47" s="111">
        <f>'alınacak Malz.'!E6</f>
        <v>0</v>
      </c>
    </row>
    <row r="48" spans="1:6" ht="15" customHeight="1">
      <c r="A48" s="7">
        <v>9</v>
      </c>
      <c r="B48" s="47" t="str">
        <f>'Yaklşk Maliyet Tesb.'!A14</f>
        <v>SIVI EL SABUNU</v>
      </c>
      <c r="C48" s="30" t="str">
        <f>'Yaklşk Maliyet Tesb.'!B14</f>
        <v>Kg</v>
      </c>
      <c r="D48" s="3">
        <f>'alınacak Malz.'!C8</f>
        <v>5</v>
      </c>
      <c r="E48" s="110">
        <f>F48/'İŞÇİ MALİYETİ'!$K$9</f>
        <v>0</v>
      </c>
      <c r="F48" s="111">
        <f>'alınacak Malz.'!E8</f>
        <v>0</v>
      </c>
    </row>
    <row r="49" spans="1:6" ht="15" customHeight="1">
      <c r="A49" s="7">
        <v>10</v>
      </c>
      <c r="B49" s="47" t="str">
        <f>'Yaklşk Maliyet Tesb.'!A15</f>
        <v>BULAŞIK KREMİ (5 LİTERLİK)</v>
      </c>
      <c r="C49" s="30" t="str">
        <f>'Yaklşk Maliyet Tesb.'!B15</f>
        <v>Kutu</v>
      </c>
      <c r="D49" s="3" t="e">
        <f>'alınacak Malz.'!#REF!</f>
        <v>#REF!</v>
      </c>
      <c r="E49" s="110" t="e">
        <f>F49/'İŞÇİ MALİYETİ'!$K$9</f>
        <v>#REF!</v>
      </c>
      <c r="F49" s="111" t="e">
        <f>'alınacak Malz.'!#REF!</f>
        <v>#REF!</v>
      </c>
    </row>
    <row r="50" spans="1:6" ht="15" customHeight="1">
      <c r="A50" s="234" t="s">
        <v>13</v>
      </c>
      <c r="B50" s="234"/>
      <c r="C50" s="234"/>
      <c r="D50" s="234"/>
      <c r="E50" s="111" t="e">
        <f>SUM(E40:E49)</f>
        <v>#REF!</v>
      </c>
      <c r="F50" s="109" t="e">
        <f>SUM(F40:F49)</f>
        <v>#REF!</v>
      </c>
    </row>
    <row r="51" spans="1:6" ht="15" customHeight="1">
      <c r="A51" s="20"/>
      <c r="B51" s="40"/>
      <c r="C51" s="70"/>
      <c r="D51" s="95"/>
      <c r="E51" s="112"/>
      <c r="F51" s="109"/>
    </row>
    <row r="52" spans="1:6" ht="15" customHeight="1">
      <c r="A52" s="6"/>
      <c r="B52" s="242" t="s">
        <v>149</v>
      </c>
      <c r="C52" s="243"/>
      <c r="D52" s="243"/>
      <c r="E52" s="113"/>
      <c r="F52" s="109" t="e">
        <f>F17+(F22+F38+F50)</f>
        <v>#REF!</v>
      </c>
    </row>
    <row r="53" spans="1:6" ht="15" customHeight="1">
      <c r="A53" s="6"/>
      <c r="B53" s="96"/>
      <c r="C53" s="118"/>
      <c r="D53" s="118"/>
      <c r="E53" s="113"/>
      <c r="F53" s="109"/>
    </row>
    <row r="54" spans="1:6" ht="15" customHeight="1">
      <c r="A54" s="6"/>
      <c r="B54" s="242" t="s">
        <v>202</v>
      </c>
      <c r="C54" s="243"/>
      <c r="D54" s="243"/>
      <c r="E54" s="114"/>
      <c r="F54" s="109" t="e">
        <f>(F52+F53)*0.03</f>
        <v>#REF!</v>
      </c>
    </row>
    <row r="55" spans="1:6" ht="15" customHeight="1">
      <c r="A55" s="6"/>
      <c r="B55" s="239" t="s">
        <v>70</v>
      </c>
      <c r="C55" s="239"/>
      <c r="D55" s="242"/>
      <c r="E55" s="114"/>
      <c r="F55" s="109" t="e">
        <f>F52+F53+F54</f>
        <v>#REF!</v>
      </c>
    </row>
    <row r="56" spans="1:6" ht="15" customHeight="1">
      <c r="A56" t="s">
        <v>25</v>
      </c>
      <c r="B56" s="5" t="s">
        <v>26</v>
      </c>
      <c r="C56" s="5"/>
      <c r="D56" s="5"/>
      <c r="E56" s="5"/>
      <c r="F56" s="5"/>
    </row>
    <row r="57" spans="1:6" ht="15" customHeight="1">
      <c r="A57" t="s">
        <v>27</v>
      </c>
      <c r="B57" s="5" t="s">
        <v>150</v>
      </c>
      <c r="C57" s="5"/>
      <c r="D57" s="5"/>
      <c r="E57" s="5"/>
      <c r="F57" s="5"/>
    </row>
    <row r="58" spans="1:6" ht="15" customHeight="1">
      <c r="A58" t="s">
        <v>28</v>
      </c>
      <c r="B58" s="5" t="s">
        <v>170</v>
      </c>
      <c r="C58" s="5"/>
      <c r="D58" s="5"/>
      <c r="E58" s="5"/>
      <c r="F58" s="5"/>
    </row>
    <row r="59" ht="15" customHeight="1"/>
    <row r="60" ht="11.25" customHeight="1">
      <c r="B60" s="42"/>
    </row>
    <row r="61" spans="1:6" ht="11.25" customHeight="1">
      <c r="A61" s="221" t="s">
        <v>197</v>
      </c>
      <c r="B61" s="227"/>
      <c r="C61" s="221" t="s">
        <v>198</v>
      </c>
      <c r="D61" s="221"/>
      <c r="E61" s="221" t="s">
        <v>200</v>
      </c>
      <c r="F61" s="221"/>
    </row>
    <row r="62" spans="1:6" ht="11.25" customHeight="1">
      <c r="A62" s="221" t="s">
        <v>165</v>
      </c>
      <c r="B62" s="227"/>
      <c r="C62" s="221" t="s">
        <v>199</v>
      </c>
      <c r="D62" s="221"/>
      <c r="E62" s="221" t="s">
        <v>199</v>
      </c>
      <c r="F62" s="221"/>
    </row>
    <row r="63" ht="11.25" customHeight="1"/>
    <row r="64" ht="11.25" customHeight="1"/>
    <row r="65" spans="1:6" ht="12.75">
      <c r="A65" s="250" t="s">
        <v>82</v>
      </c>
      <c r="B65" s="221"/>
      <c r="C65" s="221"/>
      <c r="D65" s="221"/>
      <c r="E65" s="221"/>
      <c r="F65" s="221"/>
    </row>
    <row r="66" spans="1:6" ht="12.75">
      <c r="A66" s="250">
        <f ca="1">TODAY()</f>
        <v>43087</v>
      </c>
      <c r="B66" s="221"/>
      <c r="C66" s="221"/>
      <c r="D66" s="221"/>
      <c r="E66" s="221"/>
      <c r="F66" s="221"/>
    </row>
    <row r="67" spans="1:6" ht="12.75">
      <c r="A67" s="37"/>
      <c r="B67" s="37"/>
      <c r="C67" s="37"/>
      <c r="D67" s="37"/>
      <c r="E67" s="37"/>
      <c r="F67" s="37"/>
    </row>
    <row r="68" spans="1:6" ht="12.75">
      <c r="A68" s="37"/>
      <c r="B68" s="37"/>
      <c r="C68" s="37"/>
      <c r="D68" s="37"/>
      <c r="E68" s="37"/>
      <c r="F68" s="37"/>
    </row>
    <row r="69" spans="1:6" ht="12.75">
      <c r="A69" s="221" t="s">
        <v>201</v>
      </c>
      <c r="B69" s="221"/>
      <c r="C69" s="221"/>
      <c r="D69" s="221"/>
      <c r="E69" s="221"/>
      <c r="F69" s="221"/>
    </row>
    <row r="70" spans="1:6" ht="12.75">
      <c r="A70" s="221" t="s">
        <v>166</v>
      </c>
      <c r="B70" s="221"/>
      <c r="C70" s="221"/>
      <c r="D70" s="221"/>
      <c r="E70" s="221"/>
      <c r="F70" s="221"/>
    </row>
    <row r="71" spans="1:6" ht="12.75">
      <c r="A71" s="221"/>
      <c r="B71" s="221"/>
      <c r="C71" s="221"/>
      <c r="D71" s="221"/>
      <c r="E71" s="221"/>
      <c r="F71" s="221"/>
    </row>
  </sheetData>
  <sheetProtection/>
  <mergeCells count="38">
    <mergeCell ref="A23:B23"/>
    <mergeCell ref="A18:B18"/>
    <mergeCell ref="A38:D38"/>
    <mergeCell ref="A50:D50"/>
    <mergeCell ref="A71:F71"/>
    <mergeCell ref="B12:C13"/>
    <mergeCell ref="B14:C14"/>
    <mergeCell ref="B15:C15"/>
    <mergeCell ref="B16:C16"/>
    <mergeCell ref="D12:D13"/>
    <mergeCell ref="A65:F65"/>
    <mergeCell ref="A66:F66"/>
    <mergeCell ref="A69:F69"/>
    <mergeCell ref="A70:F70"/>
    <mergeCell ref="E61:F61"/>
    <mergeCell ref="E62:F62"/>
    <mergeCell ref="A61:B61"/>
    <mergeCell ref="A62:B62"/>
    <mergeCell ref="C61:D61"/>
    <mergeCell ref="C62:D62"/>
    <mergeCell ref="A10:F10"/>
    <mergeCell ref="B55:D55"/>
    <mergeCell ref="B52:D52"/>
    <mergeCell ref="B54:D54"/>
    <mergeCell ref="A12:A13"/>
    <mergeCell ref="A17:D17"/>
    <mergeCell ref="F12:F13"/>
    <mergeCell ref="E12:E13"/>
    <mergeCell ref="A22:D22"/>
    <mergeCell ref="A39:B39"/>
    <mergeCell ref="A1:F1"/>
    <mergeCell ref="A9:E9"/>
    <mergeCell ref="A2:F2"/>
    <mergeCell ref="A3:C3"/>
    <mergeCell ref="B7:C7"/>
    <mergeCell ref="B4:C4"/>
    <mergeCell ref="B5:C5"/>
    <mergeCell ref="B6:C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60" zoomScalePageLayoutView="0" workbookViewId="0" topLeftCell="A1">
      <selection activeCell="A28" sqref="A28"/>
    </sheetView>
  </sheetViews>
  <sheetFormatPr defaultColWidth="9.00390625" defaultRowHeight="12.75"/>
  <cols>
    <col min="1" max="1" width="38.125" style="0" customWidth="1"/>
    <col min="2" max="2" width="8.75390625" style="0" customWidth="1"/>
    <col min="3" max="3" width="9.625" style="0" customWidth="1"/>
    <col min="4" max="4" width="16.625" style="0" customWidth="1"/>
    <col min="5" max="5" width="20.75390625" style="0" customWidth="1"/>
    <col min="6" max="6" width="8.25390625" style="0" hidden="1" customWidth="1"/>
  </cols>
  <sheetData>
    <row r="1" spans="1:7" ht="12.75">
      <c r="A1" s="139" t="s">
        <v>49</v>
      </c>
      <c r="B1" s="140"/>
      <c r="C1" s="140"/>
      <c r="D1" s="140"/>
      <c r="E1" s="141"/>
      <c r="F1" s="38"/>
      <c r="G1" s="38"/>
    </row>
    <row r="2" spans="1:7" ht="15.75">
      <c r="A2" s="258" t="s">
        <v>145</v>
      </c>
      <c r="B2" s="259"/>
      <c r="C2" s="259"/>
      <c r="D2" s="259"/>
      <c r="E2" s="260"/>
      <c r="F2" s="39"/>
      <c r="G2" s="39"/>
    </row>
    <row r="3" spans="1:6" ht="12.75">
      <c r="A3" s="261" t="s">
        <v>50</v>
      </c>
      <c r="B3" s="262" t="s">
        <v>51</v>
      </c>
      <c r="C3" s="263" t="s">
        <v>52</v>
      </c>
      <c r="D3" s="263" t="s">
        <v>53</v>
      </c>
      <c r="E3" s="265" t="s">
        <v>54</v>
      </c>
      <c r="F3" s="41"/>
    </row>
    <row r="4" spans="1:6" ht="12.75">
      <c r="A4" s="261"/>
      <c r="B4" s="262"/>
      <c r="C4" s="264"/>
      <c r="D4" s="264"/>
      <c r="E4" s="266"/>
      <c r="F4" s="138"/>
    </row>
    <row r="5" spans="1:6" ht="24.75" customHeight="1">
      <c r="A5" s="142" t="str">
        <f>'Yaklşk Maliyet Tesb.'!A7</f>
        <v>ÇAMAŞIR SUYU</v>
      </c>
      <c r="B5" s="3" t="str">
        <f>'Yaklşk Maliyet Tesb.'!B7</f>
        <v>Kg</v>
      </c>
      <c r="C5" s="125">
        <v>5</v>
      </c>
      <c r="D5" s="106"/>
      <c r="E5" s="143"/>
      <c r="F5" s="34"/>
    </row>
    <row r="6" spans="1:6" ht="24.75" customHeight="1">
      <c r="A6" s="142" t="str">
        <f>'Yaklşk Maliyet Tesb.'!A40</f>
        <v>Z KAĞIT HAVLU</v>
      </c>
      <c r="B6" s="3" t="s">
        <v>204</v>
      </c>
      <c r="C6" s="125">
        <v>40</v>
      </c>
      <c r="D6" s="106"/>
      <c r="E6" s="143"/>
      <c r="F6" s="34"/>
    </row>
    <row r="7" spans="1:6" ht="24.75" customHeight="1">
      <c r="A7" s="142" t="str">
        <f>'Yaklşk Maliyet Tesb.'!A41</f>
        <v>ÇÖP POŞETİ BÜYÜK BOY</v>
      </c>
      <c r="B7" s="3" t="s">
        <v>204</v>
      </c>
      <c r="C7" s="125">
        <v>50</v>
      </c>
      <c r="D7" s="106"/>
      <c r="E7" s="143"/>
      <c r="F7" s="34"/>
    </row>
    <row r="8" spans="1:6" ht="24.75" customHeight="1">
      <c r="A8" s="142" t="str">
        <f>'Yaklşk Maliyet Tesb.'!A14</f>
        <v>SIVI EL SABUNU</v>
      </c>
      <c r="B8" s="3" t="s">
        <v>3</v>
      </c>
      <c r="C8" s="125">
        <v>5</v>
      </c>
      <c r="D8" s="106"/>
      <c r="E8" s="143"/>
      <c r="F8" s="34"/>
    </row>
    <row r="9" spans="1:6" ht="24.75" customHeight="1">
      <c r="A9" s="142" t="str">
        <f>'Yaklşk Maliyet Tesb.'!A43</f>
        <v>TUVALET KAĞIDI (24'LÜK)</v>
      </c>
      <c r="B9" s="3" t="s">
        <v>2</v>
      </c>
      <c r="C9" s="125">
        <v>72</v>
      </c>
      <c r="D9" s="106"/>
      <c r="E9" s="143"/>
      <c r="F9" s="34"/>
    </row>
    <row r="10" spans="1:5" ht="18" customHeight="1">
      <c r="A10" s="144" t="str">
        <f>'Yaklşk Maliyet Tesb.'!A34</f>
        <v>MİKROFİBER TEMİZLİK BEZİ (30X30)</v>
      </c>
      <c r="B10" s="3" t="str">
        <f>'Yaklşk Maliyet Tesb.'!B34</f>
        <v>Adet</v>
      </c>
      <c r="C10" s="125">
        <v>30</v>
      </c>
      <c r="D10" s="107"/>
      <c r="E10" s="145"/>
    </row>
    <row r="11" spans="1:5" ht="18" customHeight="1">
      <c r="A11" s="144" t="str">
        <f>'Yaklşk Maliyet Tesb.'!A35</f>
        <v>ELDİVEN</v>
      </c>
      <c r="B11" s="3" t="str">
        <f>'Yaklşk Maliyet Tesb.'!B35</f>
        <v>Çift</v>
      </c>
      <c r="C11" s="125">
        <v>10</v>
      </c>
      <c r="D11" s="107"/>
      <c r="E11" s="145"/>
    </row>
    <row r="12" spans="1:5" ht="18" customHeight="1">
      <c r="A12" s="144" t="s">
        <v>76</v>
      </c>
      <c r="B12" s="3" t="str">
        <f>'Yaklşk Maliyet Tesb.'!B38</f>
        <v>Adet</v>
      </c>
      <c r="C12" s="125">
        <v>10</v>
      </c>
      <c r="D12" s="107"/>
      <c r="E12" s="145"/>
    </row>
    <row r="13" spans="1:5" ht="21" customHeight="1">
      <c r="A13" s="146"/>
      <c r="B13" s="267" t="s">
        <v>13</v>
      </c>
      <c r="C13" s="268"/>
      <c r="D13" s="108">
        <f>SUM(D10:D12)</f>
        <v>0</v>
      </c>
      <c r="E13" s="147">
        <f>SUM(E10:E12)</f>
        <v>0</v>
      </c>
    </row>
    <row r="14" spans="1:5" ht="12.75">
      <c r="A14" s="146"/>
      <c r="B14" s="148"/>
      <c r="C14" s="148"/>
      <c r="D14" s="148"/>
      <c r="E14" s="149"/>
    </row>
    <row r="15" spans="1:5" ht="12.75">
      <c r="A15" s="146"/>
      <c r="B15" s="148"/>
      <c r="C15" s="148"/>
      <c r="D15" s="148"/>
      <c r="E15" s="149"/>
    </row>
    <row r="16" spans="1:7" ht="13.5" thickBot="1">
      <c r="A16" s="150"/>
      <c r="B16" s="151"/>
      <c r="C16" s="151"/>
      <c r="D16" s="151"/>
      <c r="E16" s="152"/>
      <c r="F16" s="24"/>
      <c r="G16" s="24"/>
    </row>
    <row r="17" spans="1:7" ht="12.75">
      <c r="A17" s="25"/>
      <c r="B17" s="25"/>
      <c r="C17" s="26"/>
      <c r="D17" s="26"/>
      <c r="E17" s="26"/>
      <c r="F17" s="26"/>
      <c r="G17" s="29"/>
    </row>
    <row r="18" spans="1:7" ht="12.75">
      <c r="A18" s="25"/>
      <c r="B18" s="25"/>
      <c r="C18" s="27"/>
      <c r="D18" s="27"/>
      <c r="E18" s="28"/>
      <c r="F18" s="27"/>
      <c r="G18" s="29"/>
    </row>
    <row r="19" spans="1:7" ht="12.75">
      <c r="A19" s="25"/>
      <c r="B19" s="25"/>
      <c r="C19" s="27"/>
      <c r="D19" s="27"/>
      <c r="E19" s="28"/>
      <c r="F19" s="27"/>
      <c r="G19" s="29"/>
    </row>
    <row r="20" spans="1:7" ht="12.75">
      <c r="A20" s="22"/>
      <c r="B20" s="23"/>
      <c r="C20" s="29"/>
      <c r="D20" s="29"/>
      <c r="E20" s="29"/>
      <c r="F20" s="29"/>
      <c r="G20" s="29"/>
    </row>
    <row r="21" spans="1:7" ht="12.75">
      <c r="A21" s="22"/>
      <c r="B21" s="23"/>
      <c r="C21" s="29"/>
      <c r="D21" s="29"/>
      <c r="E21" s="29"/>
      <c r="F21" s="29"/>
      <c r="G21" s="29"/>
    </row>
    <row r="22" spans="1:7" ht="12.75">
      <c r="A22" s="22"/>
      <c r="B22" s="23"/>
      <c r="C22" s="29"/>
      <c r="D22" s="29"/>
      <c r="E22" s="29"/>
      <c r="F22" s="29"/>
      <c r="G22" s="29"/>
    </row>
    <row r="23" spans="1:7" ht="12.75">
      <c r="A23" s="22"/>
      <c r="B23" s="23"/>
      <c r="C23" s="29"/>
      <c r="D23" s="29"/>
      <c r="E23" s="29"/>
      <c r="F23" s="29"/>
      <c r="G23" s="29"/>
    </row>
    <row r="24" spans="1:7" ht="12.75">
      <c r="A24" s="22"/>
      <c r="B24" s="23"/>
      <c r="C24" s="29"/>
      <c r="D24" s="29"/>
      <c r="E24" s="29"/>
      <c r="F24" s="29"/>
      <c r="G24" s="29"/>
    </row>
    <row r="25" spans="1:7" ht="12.75">
      <c r="A25" s="22"/>
      <c r="B25" s="23"/>
      <c r="C25" s="29"/>
      <c r="D25" s="29"/>
      <c r="E25" s="29"/>
      <c r="F25" s="29"/>
      <c r="G25" s="29"/>
    </row>
    <row r="26" spans="1:7" ht="12.75">
      <c r="A26" s="22"/>
      <c r="B26" s="23"/>
      <c r="C26" s="29"/>
      <c r="D26" s="29"/>
      <c r="E26" s="29"/>
      <c r="F26" s="29"/>
      <c r="G26" s="29"/>
    </row>
    <row r="27" spans="1:7" ht="12.75">
      <c r="A27" s="22"/>
      <c r="B27" s="23"/>
      <c r="C27" s="29"/>
      <c r="D27" s="29"/>
      <c r="E27" s="29"/>
      <c r="F27" s="29"/>
      <c r="G27" s="29"/>
    </row>
    <row r="28" spans="1:7" ht="12.75">
      <c r="A28" s="22"/>
      <c r="B28" s="23"/>
      <c r="C28" s="29"/>
      <c r="D28" s="29"/>
      <c r="E28" s="29"/>
      <c r="F28" s="29"/>
      <c r="G28" s="29"/>
    </row>
    <row r="29" spans="1:7" ht="12.75">
      <c r="A29" s="22"/>
      <c r="B29" s="23"/>
      <c r="C29" s="29"/>
      <c r="D29" s="29"/>
      <c r="E29" s="29"/>
      <c r="F29" s="29"/>
      <c r="G29" s="29"/>
    </row>
    <row r="30" spans="1:7" ht="12.75">
      <c r="A30" s="22"/>
      <c r="B30" s="23"/>
      <c r="C30" s="29"/>
      <c r="D30" s="29"/>
      <c r="E30" s="29"/>
      <c r="F30" s="29"/>
      <c r="G30" s="29"/>
    </row>
    <row r="31" spans="1:7" ht="12.75">
      <c r="A31" s="22"/>
      <c r="B31" s="23"/>
      <c r="C31" s="29"/>
      <c r="D31" s="29"/>
      <c r="E31" s="29"/>
      <c r="F31" s="29"/>
      <c r="G31" s="29"/>
    </row>
    <row r="32" spans="1:7" ht="12.75">
      <c r="A32" s="21"/>
      <c r="B32" s="21"/>
      <c r="C32" s="21"/>
      <c r="D32" s="21"/>
      <c r="E32" s="21"/>
      <c r="F32" s="21"/>
      <c r="G32" s="21"/>
    </row>
    <row r="33" spans="1:7" ht="12.75">
      <c r="A33" s="21"/>
      <c r="B33" s="21"/>
      <c r="C33" s="21"/>
      <c r="D33" s="21"/>
      <c r="E33" s="21"/>
      <c r="F33" s="21"/>
      <c r="G33" s="21"/>
    </row>
    <row r="34" spans="1:7" ht="12.75">
      <c r="A34" s="21"/>
      <c r="B34" s="21"/>
      <c r="C34" s="21"/>
      <c r="D34" s="21"/>
      <c r="E34" s="21"/>
      <c r="F34" s="21"/>
      <c r="G34" s="21"/>
    </row>
  </sheetData>
  <sheetProtection/>
  <mergeCells count="7">
    <mergeCell ref="B13:C13"/>
    <mergeCell ref="A2:E2"/>
    <mergeCell ref="A3:A4"/>
    <mergeCell ref="B3:B4"/>
    <mergeCell ref="C3:C4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3"/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34">
      <selection activeCell="B43" sqref="B43"/>
    </sheetView>
  </sheetViews>
  <sheetFormatPr defaultColWidth="9.00390625" defaultRowHeight="12.75"/>
  <cols>
    <col min="1" max="1" width="23.125" style="0" customWidth="1"/>
    <col min="2" max="2" width="8.125" style="0" customWidth="1"/>
    <col min="3" max="3" width="14.125" style="0" customWidth="1"/>
    <col min="4" max="4" width="16.00390625" style="0" customWidth="1"/>
    <col min="5" max="6" width="15.00390625" style="0" customWidth="1"/>
    <col min="7" max="7" width="16.25390625" style="0" customWidth="1"/>
  </cols>
  <sheetData>
    <row r="1" ht="12.75">
      <c r="A1" s="33"/>
    </row>
    <row r="2" spans="1:7" ht="12.75">
      <c r="A2" s="269" t="s">
        <v>161</v>
      </c>
      <c r="B2" s="270"/>
      <c r="C2" s="270"/>
      <c r="D2" s="270"/>
      <c r="E2" s="270"/>
      <c r="F2" s="270"/>
      <c r="G2" s="270"/>
    </row>
    <row r="3" spans="1:7" ht="12.75">
      <c r="A3" s="270"/>
      <c r="B3" s="270"/>
      <c r="C3" s="270"/>
      <c r="D3" s="270"/>
      <c r="E3" s="270"/>
      <c r="F3" s="270"/>
      <c r="G3" s="270"/>
    </row>
    <row r="4" spans="1:7" ht="12.75">
      <c r="A4" s="271"/>
      <c r="B4" s="271"/>
      <c r="C4" s="271"/>
      <c r="D4" s="271"/>
      <c r="E4" s="271"/>
      <c r="F4" s="271"/>
      <c r="G4" s="271"/>
    </row>
    <row r="5" spans="1:7" ht="24.75" customHeight="1">
      <c r="A5" s="280" t="s">
        <v>50</v>
      </c>
      <c r="B5" s="280" t="s">
        <v>64</v>
      </c>
      <c r="C5" s="272" t="s">
        <v>65</v>
      </c>
      <c r="D5" s="273"/>
      <c r="E5" s="273"/>
      <c r="F5" s="273"/>
      <c r="G5" s="274"/>
    </row>
    <row r="6" spans="1:7" ht="27" customHeight="1">
      <c r="A6" s="280"/>
      <c r="B6" s="280"/>
      <c r="C6" s="53" t="s">
        <v>190</v>
      </c>
      <c r="D6" s="54" t="s">
        <v>191</v>
      </c>
      <c r="E6" s="54" t="s">
        <v>203</v>
      </c>
      <c r="F6" s="132" t="s">
        <v>192</v>
      </c>
      <c r="G6" s="53" t="s">
        <v>66</v>
      </c>
    </row>
    <row r="7" spans="1:7" ht="24.75" customHeight="1">
      <c r="A7" s="46" t="s">
        <v>22</v>
      </c>
      <c r="B7" s="44" t="s">
        <v>3</v>
      </c>
      <c r="C7" s="102">
        <v>1</v>
      </c>
      <c r="D7" s="102">
        <v>1.5</v>
      </c>
      <c r="E7" s="102">
        <v>0.8</v>
      </c>
      <c r="F7" s="102">
        <v>1.5</v>
      </c>
      <c r="G7" s="103">
        <f>(C7+D7+E7+F7)/4</f>
        <v>1.2</v>
      </c>
    </row>
    <row r="8" spans="1:7" ht="24.75" customHeight="1">
      <c r="A8" s="46"/>
      <c r="B8" s="44"/>
      <c r="C8" s="102"/>
      <c r="D8" s="102"/>
      <c r="E8" s="102"/>
      <c r="F8" s="102"/>
      <c r="G8" s="103">
        <f aca="true" t="shared" si="0" ref="G8:G17">(C8+D8+E8+F8)/4</f>
        <v>0</v>
      </c>
    </row>
    <row r="9" spans="1:7" ht="24.75" customHeight="1">
      <c r="A9" s="46" t="s">
        <v>167</v>
      </c>
      <c r="B9" s="44" t="s">
        <v>3</v>
      </c>
      <c r="C9" s="102">
        <v>0.85</v>
      </c>
      <c r="D9" s="102">
        <v>1</v>
      </c>
      <c r="E9" s="102">
        <v>1.25</v>
      </c>
      <c r="F9" s="102">
        <v>1</v>
      </c>
      <c r="G9" s="103">
        <f t="shared" si="0"/>
        <v>1.025</v>
      </c>
    </row>
    <row r="10" spans="1:7" ht="24.75" customHeight="1">
      <c r="A10" s="46"/>
      <c r="B10" s="44"/>
      <c r="C10" s="102"/>
      <c r="D10" s="102"/>
      <c r="E10" s="102"/>
      <c r="F10" s="102"/>
      <c r="G10" s="103">
        <f t="shared" si="0"/>
        <v>0</v>
      </c>
    </row>
    <row r="11" spans="1:7" ht="24.75" customHeight="1">
      <c r="A11" s="46" t="s">
        <v>62</v>
      </c>
      <c r="B11" s="44" t="s">
        <v>3</v>
      </c>
      <c r="C11" s="102">
        <v>3</v>
      </c>
      <c r="D11" s="102">
        <v>3.5</v>
      </c>
      <c r="E11" s="102">
        <v>1.5</v>
      </c>
      <c r="F11" s="102">
        <v>3</v>
      </c>
      <c r="G11" s="103">
        <f t="shared" si="0"/>
        <v>2.75</v>
      </c>
    </row>
    <row r="12" spans="1:7" ht="24.75" customHeight="1">
      <c r="A12" s="32" t="s">
        <v>185</v>
      </c>
      <c r="B12" s="44" t="s">
        <v>171</v>
      </c>
      <c r="C12" s="102">
        <v>1.25</v>
      </c>
      <c r="D12" s="102">
        <v>1.5</v>
      </c>
      <c r="E12" s="102">
        <v>2</v>
      </c>
      <c r="F12" s="102">
        <v>1</v>
      </c>
      <c r="G12" s="103">
        <f t="shared" si="0"/>
        <v>1.4375</v>
      </c>
    </row>
    <row r="13" spans="1:7" ht="24.75" customHeight="1">
      <c r="A13" s="4" t="s">
        <v>184</v>
      </c>
      <c r="B13" s="44" t="s">
        <v>2</v>
      </c>
      <c r="C13" s="102">
        <v>0.65</v>
      </c>
      <c r="D13" s="102">
        <v>0.8</v>
      </c>
      <c r="E13" s="102">
        <v>1</v>
      </c>
      <c r="F13" s="102">
        <v>0.6</v>
      </c>
      <c r="G13" s="103">
        <f t="shared" si="0"/>
        <v>0.7625000000000001</v>
      </c>
    </row>
    <row r="14" spans="1:7" ht="24.75" customHeight="1">
      <c r="A14" s="4" t="s">
        <v>164</v>
      </c>
      <c r="B14" s="44" t="s">
        <v>3</v>
      </c>
      <c r="C14" s="102">
        <v>1.3</v>
      </c>
      <c r="D14" s="102">
        <v>1.5</v>
      </c>
      <c r="E14" s="102">
        <v>1.5</v>
      </c>
      <c r="F14" s="102">
        <v>1.5</v>
      </c>
      <c r="G14" s="103">
        <f t="shared" si="0"/>
        <v>1.45</v>
      </c>
    </row>
    <row r="15" spans="1:7" ht="24.75" customHeight="1">
      <c r="A15" s="46" t="s">
        <v>188</v>
      </c>
      <c r="B15" s="44" t="s">
        <v>195</v>
      </c>
      <c r="C15" s="102">
        <v>10</v>
      </c>
      <c r="D15" s="102">
        <v>12</v>
      </c>
      <c r="E15" s="102">
        <v>9</v>
      </c>
      <c r="F15" s="102">
        <v>11</v>
      </c>
      <c r="G15" s="103">
        <f t="shared" si="0"/>
        <v>10.5</v>
      </c>
    </row>
    <row r="16" spans="1:7" ht="24.75" customHeight="1">
      <c r="A16" s="53" t="s">
        <v>189</v>
      </c>
      <c r="B16" s="44" t="s">
        <v>3</v>
      </c>
      <c r="C16" s="102">
        <v>3.5</v>
      </c>
      <c r="D16" s="102">
        <v>4</v>
      </c>
      <c r="E16" s="102">
        <v>3</v>
      </c>
      <c r="F16" s="102">
        <v>3.5</v>
      </c>
      <c r="G16" s="103">
        <f t="shared" si="0"/>
        <v>3.5</v>
      </c>
    </row>
    <row r="17" spans="1:7" ht="24.75" customHeight="1">
      <c r="A17" s="46" t="s">
        <v>186</v>
      </c>
      <c r="B17" s="44" t="s">
        <v>2</v>
      </c>
      <c r="C17" s="102">
        <v>2.5</v>
      </c>
      <c r="D17" s="102">
        <v>2.75</v>
      </c>
      <c r="E17" s="102">
        <v>3.75</v>
      </c>
      <c r="F17" s="102">
        <v>2.25</v>
      </c>
      <c r="G17" s="103">
        <f t="shared" si="0"/>
        <v>2.8125</v>
      </c>
    </row>
    <row r="18" spans="1:7" ht="24.75" customHeight="1">
      <c r="A18" s="275" t="s">
        <v>13</v>
      </c>
      <c r="B18" s="276"/>
      <c r="C18" s="104">
        <f>SUM(C7:C17)</f>
        <v>24.05</v>
      </c>
      <c r="D18" s="104">
        <f>SUM(D7:D17)</f>
        <v>28.55</v>
      </c>
      <c r="E18" s="104">
        <f>SUM(E7:E17)</f>
        <v>23.8</v>
      </c>
      <c r="F18" s="104">
        <f>SUM(F7:F17)</f>
        <v>25.35</v>
      </c>
      <c r="G18" s="104">
        <f>SUM(G7:G17)</f>
        <v>25.4375</v>
      </c>
    </row>
    <row r="22" spans="1:7" ht="12.75">
      <c r="A22" s="277" t="s">
        <v>160</v>
      </c>
      <c r="B22" s="278"/>
      <c r="C22" s="278"/>
      <c r="D22" s="278"/>
      <c r="E22" s="278"/>
      <c r="F22" s="278"/>
      <c r="G22" s="278"/>
    </row>
    <row r="23" spans="1:7" ht="12.75">
      <c r="A23" s="278"/>
      <c r="B23" s="278"/>
      <c r="C23" s="278"/>
      <c r="D23" s="278"/>
      <c r="E23" s="278"/>
      <c r="F23" s="278"/>
      <c r="G23" s="278"/>
    </row>
    <row r="24" spans="1:7" ht="12.75">
      <c r="A24" s="279"/>
      <c r="B24" s="279"/>
      <c r="C24" s="279"/>
      <c r="D24" s="279"/>
      <c r="E24" s="279"/>
      <c r="F24" s="279"/>
      <c r="G24" s="279"/>
    </row>
    <row r="25" spans="1:7" ht="20.25" customHeight="1">
      <c r="A25" s="281" t="s">
        <v>67</v>
      </c>
      <c r="B25" s="281" t="s">
        <v>64</v>
      </c>
      <c r="C25" s="283" t="s">
        <v>65</v>
      </c>
      <c r="D25" s="283"/>
      <c r="E25" s="283"/>
      <c r="F25" s="283"/>
      <c r="G25" s="283"/>
    </row>
    <row r="26" spans="1:7" ht="33" customHeight="1">
      <c r="A26" s="282"/>
      <c r="B26" s="282"/>
      <c r="C26" s="48" t="str">
        <f>C6</f>
        <v>ÖZERLER HIR. TEM. GIDA</v>
      </c>
      <c r="D26" s="48" t="str">
        <f>D6</f>
        <v>ÖMÜR PERS. TEM. TEP. </v>
      </c>
      <c r="E26" s="48" t="str">
        <f>E6</f>
        <v>HAK TEM.İNŞ.PET.</v>
      </c>
      <c r="F26" s="132" t="str">
        <f>F6</f>
        <v>LE PERLA KOZ. </v>
      </c>
      <c r="G26" s="32" t="s">
        <v>66</v>
      </c>
    </row>
    <row r="27" spans="1:7" ht="33" customHeight="1">
      <c r="A27" s="136" t="s">
        <v>173</v>
      </c>
      <c r="B27" s="44" t="s">
        <v>2</v>
      </c>
      <c r="C27" s="102">
        <v>4</v>
      </c>
      <c r="D27" s="102">
        <v>4.2</v>
      </c>
      <c r="E27" s="102">
        <v>5</v>
      </c>
      <c r="F27" s="102">
        <v>4.5</v>
      </c>
      <c r="G27" s="103">
        <f>(C27+D27+E27+F27)/4</f>
        <v>4.425</v>
      </c>
    </row>
    <row r="28" spans="1:7" ht="24.75" customHeight="1">
      <c r="A28" s="4" t="s">
        <v>19</v>
      </c>
      <c r="B28" s="3" t="s">
        <v>2</v>
      </c>
      <c r="C28" s="105">
        <v>1.25</v>
      </c>
      <c r="D28" s="105">
        <v>1.5</v>
      </c>
      <c r="E28" s="105">
        <v>1.5</v>
      </c>
      <c r="F28" s="105">
        <v>1.4</v>
      </c>
      <c r="G28" s="103">
        <f aca="true" t="shared" si="1" ref="G28:G43">(C28+D28+E28+F28)/4</f>
        <v>1.4125</v>
      </c>
    </row>
    <row r="29" spans="1:7" ht="24.75" customHeight="1">
      <c r="A29" s="4" t="s">
        <v>174</v>
      </c>
      <c r="B29" s="3" t="s">
        <v>2</v>
      </c>
      <c r="C29" s="105">
        <v>3</v>
      </c>
      <c r="D29" s="105">
        <v>3.25</v>
      </c>
      <c r="E29" s="105">
        <v>4.5</v>
      </c>
      <c r="F29" s="105">
        <v>3.1</v>
      </c>
      <c r="G29" s="103">
        <f t="shared" si="1"/>
        <v>3.4625</v>
      </c>
    </row>
    <row r="30" spans="1:7" ht="24.75" customHeight="1">
      <c r="A30" s="4" t="s">
        <v>73</v>
      </c>
      <c r="B30" s="3" t="s">
        <v>2</v>
      </c>
      <c r="C30" s="105">
        <v>10</v>
      </c>
      <c r="D30" s="105">
        <v>11</v>
      </c>
      <c r="E30" s="105">
        <v>10</v>
      </c>
      <c r="F30" s="105">
        <v>10.5</v>
      </c>
      <c r="G30" s="103">
        <f t="shared" si="1"/>
        <v>10.375</v>
      </c>
    </row>
    <row r="31" spans="1:7" ht="24.75" customHeight="1">
      <c r="A31" s="4" t="s">
        <v>175</v>
      </c>
      <c r="B31" s="3" t="s">
        <v>2</v>
      </c>
      <c r="C31" s="105">
        <v>4</v>
      </c>
      <c r="D31" s="105">
        <v>5</v>
      </c>
      <c r="E31" s="105">
        <v>5</v>
      </c>
      <c r="F31" s="105">
        <v>4.9</v>
      </c>
      <c r="G31" s="103">
        <f t="shared" si="1"/>
        <v>4.725</v>
      </c>
    </row>
    <row r="32" spans="1:7" ht="24.75" customHeight="1">
      <c r="A32" s="4" t="s">
        <v>76</v>
      </c>
      <c r="B32" s="44" t="s">
        <v>2</v>
      </c>
      <c r="C32" s="105">
        <v>1.75</v>
      </c>
      <c r="D32" s="105">
        <v>2</v>
      </c>
      <c r="E32" s="105">
        <v>2.5</v>
      </c>
      <c r="F32" s="105">
        <v>1.9</v>
      </c>
      <c r="G32" s="103">
        <f t="shared" si="1"/>
        <v>2.0375</v>
      </c>
    </row>
    <row r="33" spans="1:7" ht="24.75" customHeight="1">
      <c r="A33" s="4" t="s">
        <v>74</v>
      </c>
      <c r="B33" s="3" t="s">
        <v>2</v>
      </c>
      <c r="C33" s="105">
        <v>1.75</v>
      </c>
      <c r="D33" s="105">
        <v>2</v>
      </c>
      <c r="E33" s="105">
        <v>2.5</v>
      </c>
      <c r="F33" s="105">
        <v>1.9</v>
      </c>
      <c r="G33" s="103">
        <f t="shared" si="1"/>
        <v>2.0375</v>
      </c>
    </row>
    <row r="34" spans="1:7" ht="24.75" customHeight="1">
      <c r="A34" s="119" t="s">
        <v>177</v>
      </c>
      <c r="B34" s="3" t="s">
        <v>2</v>
      </c>
      <c r="C34" s="105">
        <v>1</v>
      </c>
      <c r="D34" s="105">
        <v>1.5</v>
      </c>
      <c r="E34" s="105">
        <v>1</v>
      </c>
      <c r="F34" s="105">
        <v>2</v>
      </c>
      <c r="G34" s="103">
        <f t="shared" si="1"/>
        <v>1.375</v>
      </c>
    </row>
    <row r="35" spans="1:7" ht="24" customHeight="1">
      <c r="A35" s="4" t="s">
        <v>79</v>
      </c>
      <c r="B35" s="3" t="s">
        <v>81</v>
      </c>
      <c r="C35" s="105">
        <v>2</v>
      </c>
      <c r="D35" s="105">
        <v>2.25</v>
      </c>
      <c r="E35" s="105">
        <v>1.5</v>
      </c>
      <c r="F35" s="105">
        <v>2.5</v>
      </c>
      <c r="G35" s="103">
        <f>(C35+D35+E35+F35)/4</f>
        <v>2.0625</v>
      </c>
    </row>
    <row r="36" spans="1:7" ht="24.75" customHeight="1">
      <c r="A36" s="4" t="s">
        <v>180</v>
      </c>
      <c r="B36" s="3" t="s">
        <v>2</v>
      </c>
      <c r="C36" s="105">
        <v>0.13</v>
      </c>
      <c r="D36" s="105">
        <v>0.15</v>
      </c>
      <c r="E36" s="105">
        <v>0.5</v>
      </c>
      <c r="F36" s="105">
        <v>0.17</v>
      </c>
      <c r="G36" s="103">
        <f t="shared" si="1"/>
        <v>0.23750000000000002</v>
      </c>
    </row>
    <row r="37" spans="1:7" ht="19.5" customHeight="1">
      <c r="A37" s="126" t="s">
        <v>181</v>
      </c>
      <c r="B37" s="127" t="s">
        <v>2</v>
      </c>
      <c r="C37" s="130">
        <v>1.5</v>
      </c>
      <c r="D37" s="130">
        <v>2</v>
      </c>
      <c r="E37" s="130">
        <v>0.5</v>
      </c>
      <c r="F37" s="130">
        <v>2</v>
      </c>
      <c r="G37" s="131">
        <f t="shared" si="1"/>
        <v>1.5</v>
      </c>
    </row>
    <row r="38" spans="1:7" ht="24.75" customHeight="1">
      <c r="A38" s="137" t="s">
        <v>182</v>
      </c>
      <c r="B38" s="3" t="s">
        <v>2</v>
      </c>
      <c r="C38" s="105">
        <v>2</v>
      </c>
      <c r="D38" s="105">
        <v>2.2</v>
      </c>
      <c r="E38" s="105">
        <v>3.5</v>
      </c>
      <c r="F38" s="105">
        <v>2.5</v>
      </c>
      <c r="G38" s="103">
        <f t="shared" si="1"/>
        <v>2.55</v>
      </c>
    </row>
    <row r="39" spans="1:7" ht="24.75" customHeight="1">
      <c r="A39" s="4" t="s">
        <v>183</v>
      </c>
      <c r="B39" s="3" t="s">
        <v>2</v>
      </c>
      <c r="C39" s="105">
        <v>4</v>
      </c>
      <c r="D39" s="105">
        <v>4.5</v>
      </c>
      <c r="E39" s="105">
        <v>6</v>
      </c>
      <c r="F39" s="105">
        <v>3.5</v>
      </c>
      <c r="G39" s="103">
        <f t="shared" si="1"/>
        <v>4.5</v>
      </c>
    </row>
    <row r="40" spans="1:7" ht="24.75" customHeight="1">
      <c r="A40" s="46" t="s">
        <v>187</v>
      </c>
      <c r="B40" s="3" t="s">
        <v>171</v>
      </c>
      <c r="C40" s="105">
        <v>1.4</v>
      </c>
      <c r="D40" s="105">
        <v>1.5</v>
      </c>
      <c r="E40" s="105">
        <v>2</v>
      </c>
      <c r="F40" s="105">
        <v>1.25</v>
      </c>
      <c r="G40" s="103">
        <f t="shared" si="1"/>
        <v>1.5375</v>
      </c>
    </row>
    <row r="41" spans="1:7" ht="24.75" customHeight="1">
      <c r="A41" s="133" t="s">
        <v>194</v>
      </c>
      <c r="B41" s="3" t="s">
        <v>2</v>
      </c>
      <c r="C41" s="105">
        <v>1.5</v>
      </c>
      <c r="D41" s="105">
        <v>2</v>
      </c>
      <c r="E41" s="105">
        <v>2</v>
      </c>
      <c r="F41" s="105">
        <v>2</v>
      </c>
      <c r="G41" s="103">
        <f t="shared" si="1"/>
        <v>1.875</v>
      </c>
    </row>
    <row r="42" spans="1:7" ht="24.75" customHeight="1">
      <c r="A42" s="133"/>
      <c r="B42" s="135"/>
      <c r="C42" s="105"/>
      <c r="D42" s="105"/>
      <c r="E42" s="105"/>
      <c r="F42" s="105"/>
      <c r="G42" s="103">
        <f t="shared" si="1"/>
        <v>0</v>
      </c>
    </row>
    <row r="43" spans="1:7" ht="24.75" customHeight="1">
      <c r="A43" s="133" t="s">
        <v>193</v>
      </c>
      <c r="B43" s="135" t="s">
        <v>171</v>
      </c>
      <c r="C43" s="105">
        <v>17.28</v>
      </c>
      <c r="D43" s="105">
        <v>19.2</v>
      </c>
      <c r="E43" s="105">
        <v>12</v>
      </c>
      <c r="F43" s="105">
        <v>18</v>
      </c>
      <c r="G43" s="103">
        <f t="shared" si="1"/>
        <v>16.62</v>
      </c>
    </row>
    <row r="44" spans="1:7" ht="24.75" customHeight="1">
      <c r="A44" s="275" t="s">
        <v>13</v>
      </c>
      <c r="B44" s="276"/>
      <c r="C44" s="104">
        <f>SUM(C25:C41)</f>
        <v>39.279999999999994</v>
      </c>
      <c r="D44" s="104">
        <f>SUM(D25:D41)</f>
        <v>45.050000000000004</v>
      </c>
      <c r="E44" s="104">
        <f>SUM(E25:E41)</f>
        <v>48</v>
      </c>
      <c r="F44" s="104">
        <f>SUM(F25:F41)</f>
        <v>44.12</v>
      </c>
      <c r="G44" s="104">
        <f>SUM(G25:G41)</f>
        <v>44.1125</v>
      </c>
    </row>
    <row r="46" spans="1:7" ht="15.75">
      <c r="A46" s="259" t="s">
        <v>178</v>
      </c>
      <c r="B46" s="259"/>
      <c r="C46" s="259"/>
      <c r="D46" s="259"/>
      <c r="E46" s="259"/>
      <c r="F46" s="259"/>
      <c r="G46" s="259"/>
    </row>
    <row r="47" spans="1:7" ht="12.75">
      <c r="A47" s="280" t="s">
        <v>50</v>
      </c>
      <c r="B47" s="280" t="s">
        <v>64</v>
      </c>
      <c r="C47" s="272" t="s">
        <v>65</v>
      </c>
      <c r="D47" s="273"/>
      <c r="E47" s="273"/>
      <c r="F47" s="273"/>
      <c r="G47" s="274"/>
    </row>
    <row r="48" spans="1:7" ht="25.5">
      <c r="A48" s="280"/>
      <c r="B48" s="280"/>
      <c r="C48" s="53" t="str">
        <f>C6</f>
        <v>ÖZERLER HIR. TEM. GIDA</v>
      </c>
      <c r="D48" s="53" t="str">
        <f>D6</f>
        <v>ÖMÜR PERS. TEM. TEP. </v>
      </c>
      <c r="E48" s="53" t="str">
        <f>E6</f>
        <v>HAK TEM.İNŞ.PET.</v>
      </c>
      <c r="F48" s="31" t="str">
        <f>F6</f>
        <v>LE PERLA KOZ. </v>
      </c>
      <c r="G48" s="53" t="s">
        <v>66</v>
      </c>
    </row>
    <row r="49" spans="1:7" ht="25.5">
      <c r="A49" s="45" t="s">
        <v>176</v>
      </c>
      <c r="B49" s="44" t="s">
        <v>2</v>
      </c>
      <c r="C49" s="102">
        <v>20</v>
      </c>
      <c r="D49" s="102">
        <v>21</v>
      </c>
      <c r="E49" s="102">
        <v>90</v>
      </c>
      <c r="F49" s="102">
        <v>19</v>
      </c>
      <c r="G49" s="103">
        <f>(C49+D49+E49+F49)/4</f>
        <v>37.5</v>
      </c>
    </row>
    <row r="50" spans="1:7" ht="12.75">
      <c r="A50" s="46" t="s">
        <v>154</v>
      </c>
      <c r="B50" s="44" t="s">
        <v>2</v>
      </c>
      <c r="C50" s="102">
        <v>10</v>
      </c>
      <c r="D50" s="102">
        <v>12</v>
      </c>
      <c r="E50" s="102">
        <v>4</v>
      </c>
      <c r="F50" s="102">
        <v>11</v>
      </c>
      <c r="G50" s="103">
        <f>(C50+D50+E50+F50)/4</f>
        <v>9.25</v>
      </c>
    </row>
    <row r="51" spans="1:7" ht="12.75">
      <c r="A51" s="46" t="s">
        <v>179</v>
      </c>
      <c r="B51" s="44" t="s">
        <v>2</v>
      </c>
      <c r="C51" s="102">
        <v>15</v>
      </c>
      <c r="D51" s="102">
        <v>16</v>
      </c>
      <c r="E51" s="102">
        <v>18</v>
      </c>
      <c r="F51" s="102">
        <v>17</v>
      </c>
      <c r="G51" s="103">
        <f>(C51+D51+E51+F51)/4</f>
        <v>16.5</v>
      </c>
    </row>
    <row r="52" spans="2:7" ht="12.75">
      <c r="B52" s="44"/>
      <c r="C52" s="102"/>
      <c r="D52" s="102"/>
      <c r="E52" s="102"/>
      <c r="F52" s="102"/>
      <c r="G52" s="103"/>
    </row>
    <row r="53" spans="1:7" ht="12.75">
      <c r="A53" s="46"/>
      <c r="B53" s="44"/>
      <c r="C53" s="102"/>
      <c r="D53" s="102"/>
      <c r="E53" s="102"/>
      <c r="F53" s="102"/>
      <c r="G53" s="103"/>
    </row>
    <row r="54" spans="1:7" ht="12.75">
      <c r="A54" s="46"/>
      <c r="B54" s="44"/>
      <c r="C54" s="102"/>
      <c r="D54" s="102"/>
      <c r="E54" s="102"/>
      <c r="F54" s="102"/>
      <c r="G54" s="103"/>
    </row>
    <row r="55" spans="1:7" ht="12.75">
      <c r="A55" s="46"/>
      <c r="B55" s="44"/>
      <c r="C55" s="102"/>
      <c r="D55" s="102"/>
      <c r="E55" s="102"/>
      <c r="F55" s="102"/>
      <c r="G55" s="103"/>
    </row>
    <row r="56" spans="1:7" ht="12.75">
      <c r="A56" s="46"/>
      <c r="B56" s="44"/>
      <c r="C56" s="102"/>
      <c r="D56" s="102"/>
      <c r="E56" s="102"/>
      <c r="F56" s="102"/>
      <c r="G56" s="103"/>
    </row>
    <row r="57" spans="1:7" ht="12.75">
      <c r="A57" s="46"/>
      <c r="B57" s="44"/>
      <c r="C57" s="102"/>
      <c r="D57" s="102"/>
      <c r="E57" s="102"/>
      <c r="F57" s="102"/>
      <c r="G57" s="103"/>
    </row>
    <row r="58" spans="2:7" ht="12.75">
      <c r="B58" s="44"/>
      <c r="C58" s="102"/>
      <c r="D58" s="102"/>
      <c r="E58" s="102"/>
      <c r="F58" s="102"/>
      <c r="G58" s="103"/>
    </row>
    <row r="59" spans="2:7" ht="12.75">
      <c r="B59" s="44"/>
      <c r="C59" s="102"/>
      <c r="D59" s="102"/>
      <c r="E59" s="102"/>
      <c r="F59" s="102"/>
      <c r="G59" s="102"/>
    </row>
    <row r="60" spans="1:7" ht="12.75">
      <c r="A60" s="133"/>
      <c r="B60" s="134"/>
      <c r="C60" s="102"/>
      <c r="D60" s="102"/>
      <c r="E60" s="102"/>
      <c r="F60" s="102"/>
      <c r="G60" s="102"/>
    </row>
    <row r="61" spans="2:7" ht="12.75">
      <c r="B61" s="134"/>
      <c r="C61" s="102"/>
      <c r="D61" s="102"/>
      <c r="E61" s="102"/>
      <c r="F61" s="102"/>
      <c r="G61" s="102"/>
    </row>
    <row r="62" spans="2:7" ht="12.75">
      <c r="B62" s="134"/>
      <c r="C62" s="102"/>
      <c r="D62" s="102"/>
      <c r="E62" s="102"/>
      <c r="F62" s="102"/>
      <c r="G62" s="102"/>
    </row>
    <row r="63" spans="1:7" ht="12.75">
      <c r="A63" s="275" t="s">
        <v>13</v>
      </c>
      <c r="B63" s="276"/>
      <c r="C63" s="104">
        <f>SUM(C49:C62)</f>
        <v>45</v>
      </c>
      <c r="D63" s="104">
        <f>SUM(D49:D62)</f>
        <v>49</v>
      </c>
      <c r="E63" s="104">
        <f>SUM(E49:E62)</f>
        <v>112</v>
      </c>
      <c r="F63" s="104">
        <f>SUM(F49:F62)</f>
        <v>47</v>
      </c>
      <c r="G63" s="104">
        <f>SUM(G49:G62)</f>
        <v>63.25</v>
      </c>
    </row>
  </sheetData>
  <sheetProtection/>
  <mergeCells count="15">
    <mergeCell ref="A46:G46"/>
    <mergeCell ref="A47:A48"/>
    <mergeCell ref="B47:B48"/>
    <mergeCell ref="C47:G47"/>
    <mergeCell ref="C25:G25"/>
    <mergeCell ref="A2:G4"/>
    <mergeCell ref="C5:G5"/>
    <mergeCell ref="A18:B18"/>
    <mergeCell ref="A22:G24"/>
    <mergeCell ref="A63:B63"/>
    <mergeCell ref="A44:B44"/>
    <mergeCell ref="A5:A6"/>
    <mergeCell ref="B5:B6"/>
    <mergeCell ref="A25:A26"/>
    <mergeCell ref="B25:B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7">
      <selection activeCell="A37" sqref="A37"/>
    </sheetView>
  </sheetViews>
  <sheetFormatPr defaultColWidth="9.00390625" defaultRowHeight="12.75"/>
  <cols>
    <col min="1" max="1" width="38.125" style="0" customWidth="1"/>
    <col min="2" max="2" width="8.75390625" style="0" customWidth="1"/>
    <col min="3" max="3" width="9.625" style="0" customWidth="1"/>
    <col min="4" max="4" width="16.625" style="0" customWidth="1"/>
    <col min="5" max="5" width="20.75390625" style="0" customWidth="1"/>
    <col min="6" max="6" width="8.25390625" style="0" hidden="1" customWidth="1"/>
  </cols>
  <sheetData>
    <row r="1" spans="1:7" ht="12.75">
      <c r="A1" s="38" t="s">
        <v>49</v>
      </c>
      <c r="B1" s="38"/>
      <c r="C1" s="38"/>
      <c r="D1" s="38"/>
      <c r="E1" s="38"/>
      <c r="F1" s="38"/>
      <c r="G1" s="38"/>
    </row>
    <row r="2" spans="1:7" ht="15.75">
      <c r="A2" s="259" t="s">
        <v>151</v>
      </c>
      <c r="B2" s="259"/>
      <c r="C2" s="259"/>
      <c r="D2" s="259"/>
      <c r="E2" s="259"/>
      <c r="F2" s="39"/>
      <c r="G2" s="39"/>
    </row>
    <row r="3" spans="1:6" ht="12.75">
      <c r="A3" s="262" t="s">
        <v>50</v>
      </c>
      <c r="B3" s="262" t="s">
        <v>51</v>
      </c>
      <c r="C3" s="263" t="s">
        <v>52</v>
      </c>
      <c r="D3" s="263" t="s">
        <v>53</v>
      </c>
      <c r="E3" s="285" t="s">
        <v>54</v>
      </c>
      <c r="F3" s="20"/>
    </row>
    <row r="4" spans="1:6" ht="12.75">
      <c r="A4" s="262"/>
      <c r="B4" s="262"/>
      <c r="C4" s="264"/>
      <c r="D4" s="264"/>
      <c r="E4" s="286"/>
      <c r="F4" s="30"/>
    </row>
    <row r="5" spans="1:6" ht="24.75" customHeight="1">
      <c r="A5" s="101" t="str">
        <f>'alınacak Malz.'!A5</f>
        <v>ÇAMAŞIR SUYU</v>
      </c>
      <c r="B5" s="3" t="str">
        <f>'alınacak Malz.'!B5</f>
        <v>Kg</v>
      </c>
      <c r="C5" s="3">
        <f>'alınacak Malz.'!C5</f>
        <v>5</v>
      </c>
      <c r="D5" s="49"/>
      <c r="E5" s="49"/>
      <c r="F5" s="2"/>
    </row>
    <row r="6" spans="1:6" ht="24.75" customHeight="1">
      <c r="A6" s="101" t="e">
        <f>'alınacak Malz.'!#REF!</f>
        <v>#REF!</v>
      </c>
      <c r="B6" s="3" t="e">
        <f>'alınacak Malz.'!#REF!</f>
        <v>#REF!</v>
      </c>
      <c r="C6" s="3" t="e">
        <f>'alınacak Malz.'!#REF!</f>
        <v>#REF!</v>
      </c>
      <c r="D6" s="49"/>
      <c r="E6" s="49"/>
      <c r="F6" s="2"/>
    </row>
    <row r="7" spans="1:6" ht="24.75" customHeight="1">
      <c r="A7" s="101" t="e">
        <f>'alınacak Malz.'!#REF!</f>
        <v>#REF!</v>
      </c>
      <c r="B7" s="3" t="e">
        <f>'alınacak Malz.'!#REF!</f>
        <v>#REF!</v>
      </c>
      <c r="C7" s="3" t="e">
        <f>'alınacak Malz.'!#REF!</f>
        <v>#REF!</v>
      </c>
      <c r="D7" s="49"/>
      <c r="E7" s="49"/>
      <c r="F7" s="2"/>
    </row>
    <row r="8" spans="1:6" ht="24.75" customHeight="1">
      <c r="A8" s="101" t="e">
        <f>'alınacak Malz.'!#REF!</f>
        <v>#REF!</v>
      </c>
      <c r="B8" s="3" t="e">
        <f>'alınacak Malz.'!#REF!</f>
        <v>#REF!</v>
      </c>
      <c r="C8" s="3" t="e">
        <f>'alınacak Malz.'!#REF!</f>
        <v>#REF!</v>
      </c>
      <c r="D8" s="49"/>
      <c r="E8" s="49"/>
      <c r="F8" s="2"/>
    </row>
    <row r="9" spans="1:6" ht="24.75" customHeight="1">
      <c r="A9" s="101" t="e">
        <f>'alınacak Malz.'!#REF!</f>
        <v>#REF!</v>
      </c>
      <c r="B9" s="3" t="e">
        <f>'alınacak Malz.'!#REF!</f>
        <v>#REF!</v>
      </c>
      <c r="C9" s="3" t="e">
        <f>'alınacak Malz.'!#REF!</f>
        <v>#REF!</v>
      </c>
      <c r="D9" s="49"/>
      <c r="E9" s="49"/>
      <c r="F9" s="2"/>
    </row>
    <row r="10" spans="1:6" ht="24.75" customHeight="1">
      <c r="A10" s="101" t="str">
        <f>'alınacak Malz.'!A6</f>
        <v>Z KAĞIT HAVLU</v>
      </c>
      <c r="B10" s="3" t="str">
        <f>'alınacak Malz.'!B6</f>
        <v>adet</v>
      </c>
      <c r="C10" s="3">
        <f>'alınacak Malz.'!C6</f>
        <v>40</v>
      </c>
      <c r="D10" s="49"/>
      <c r="E10" s="49"/>
      <c r="F10" s="2"/>
    </row>
    <row r="11" spans="1:6" ht="24.75" customHeight="1">
      <c r="A11" s="101" t="e">
        <f>'alınacak Malz.'!#REF!</f>
        <v>#REF!</v>
      </c>
      <c r="B11" s="3" t="e">
        <f>'alınacak Malz.'!#REF!</f>
        <v>#REF!</v>
      </c>
      <c r="C11" s="3" t="e">
        <f>'alınacak Malz.'!#REF!</f>
        <v>#REF!</v>
      </c>
      <c r="D11" s="4"/>
      <c r="E11" s="49"/>
      <c r="F11" s="2"/>
    </row>
    <row r="12" spans="1:6" ht="24.75" customHeight="1">
      <c r="A12" s="46" t="s">
        <v>164</v>
      </c>
      <c r="B12" s="3" t="s">
        <v>3</v>
      </c>
      <c r="C12" s="3">
        <v>50</v>
      </c>
      <c r="D12" s="4"/>
      <c r="E12" s="49"/>
      <c r="F12" s="2"/>
    </row>
    <row r="13" spans="4:5" ht="27.75" customHeight="1">
      <c r="D13" s="35" t="s">
        <v>13</v>
      </c>
      <c r="E13" s="50"/>
    </row>
    <row r="16" spans="1:5" ht="15.75">
      <c r="A16" s="233" t="s">
        <v>152</v>
      </c>
      <c r="B16" s="233"/>
      <c r="C16" s="233"/>
      <c r="D16" s="233"/>
      <c r="E16" s="233"/>
    </row>
    <row r="17" spans="1:5" ht="24" customHeight="1">
      <c r="A17" s="3" t="s">
        <v>55</v>
      </c>
      <c r="B17" s="3" t="s">
        <v>45</v>
      </c>
      <c r="C17" s="3" t="s">
        <v>46</v>
      </c>
      <c r="D17" s="3" t="s">
        <v>56</v>
      </c>
      <c r="E17" s="3" t="s">
        <v>57</v>
      </c>
    </row>
    <row r="18" spans="1:5" ht="18" customHeight="1">
      <c r="A18" s="101" t="e">
        <f>'alınacak Malz.'!#REF!</f>
        <v>#REF!</v>
      </c>
      <c r="B18" s="3" t="e">
        <f>'alınacak Malz.'!#REF!</f>
        <v>#REF!</v>
      </c>
      <c r="C18" s="3" t="e">
        <f>'alınacak Malz.'!#REF!</f>
        <v>#REF!</v>
      </c>
      <c r="D18" s="51"/>
      <c r="E18" s="51"/>
    </row>
    <row r="19" spans="1:5" ht="18" customHeight="1">
      <c r="A19" s="101" t="e">
        <f>'alınacak Malz.'!#REF!</f>
        <v>#REF!</v>
      </c>
      <c r="B19" s="3" t="e">
        <f>'alınacak Malz.'!#REF!</f>
        <v>#REF!</v>
      </c>
      <c r="C19" s="3" t="e">
        <f>'alınacak Malz.'!#REF!</f>
        <v>#REF!</v>
      </c>
      <c r="D19" s="51"/>
      <c r="E19" s="51"/>
    </row>
    <row r="20" spans="1:5" ht="18" customHeight="1">
      <c r="A20" s="101" t="e">
        <f>'alınacak Malz.'!#REF!</f>
        <v>#REF!</v>
      </c>
      <c r="B20" s="3" t="e">
        <f>'alınacak Malz.'!#REF!</f>
        <v>#REF!</v>
      </c>
      <c r="C20" s="3" t="e">
        <f>'alınacak Malz.'!#REF!</f>
        <v>#REF!</v>
      </c>
      <c r="D20" s="51"/>
      <c r="E20" s="51"/>
    </row>
    <row r="21" spans="1:5" ht="18" customHeight="1">
      <c r="A21" s="101" t="e">
        <f>'alınacak Malz.'!#REF!</f>
        <v>#REF!</v>
      </c>
      <c r="B21" s="3" t="e">
        <f>'alınacak Malz.'!#REF!</f>
        <v>#REF!</v>
      </c>
      <c r="C21" s="3" t="e">
        <f>'alınacak Malz.'!#REF!</f>
        <v>#REF!</v>
      </c>
      <c r="D21" s="51"/>
      <c r="E21" s="51"/>
    </row>
    <row r="22" spans="1:5" ht="18" customHeight="1">
      <c r="A22" s="101" t="e">
        <f>'alınacak Malz.'!#REF!</f>
        <v>#REF!</v>
      </c>
      <c r="B22" s="3" t="e">
        <f>'alınacak Malz.'!#REF!</f>
        <v>#REF!</v>
      </c>
      <c r="C22" s="3" t="e">
        <f>'alınacak Malz.'!#REF!</f>
        <v>#REF!</v>
      </c>
      <c r="D22" s="51"/>
      <c r="E22" s="51"/>
    </row>
    <row r="23" spans="1:5" ht="18" customHeight="1">
      <c r="A23" s="101" t="e">
        <f>'alınacak Malz.'!#REF!</f>
        <v>#REF!</v>
      </c>
      <c r="B23" s="3" t="e">
        <f>'alınacak Malz.'!#REF!</f>
        <v>#REF!</v>
      </c>
      <c r="C23" s="3" t="e">
        <f>'alınacak Malz.'!#REF!</f>
        <v>#REF!</v>
      </c>
      <c r="D23" s="51"/>
      <c r="E23" s="51"/>
    </row>
    <row r="24" spans="1:5" ht="18" customHeight="1">
      <c r="A24" s="101" t="e">
        <f>'alınacak Malz.'!#REF!</f>
        <v>#REF!</v>
      </c>
      <c r="B24" s="3" t="e">
        <f>'alınacak Malz.'!#REF!</f>
        <v>#REF!</v>
      </c>
      <c r="C24" s="3" t="e">
        <f>'alınacak Malz.'!#REF!</f>
        <v>#REF!</v>
      </c>
      <c r="D24" s="51"/>
      <c r="E24" s="51"/>
    </row>
    <row r="25" spans="1:5" ht="18" customHeight="1">
      <c r="A25" s="101" t="str">
        <f>'alınacak Malz.'!A10</f>
        <v>MİKROFİBER TEMİZLİK BEZİ (30X30)</v>
      </c>
      <c r="B25" s="3" t="str">
        <f>'alınacak Malz.'!B10</f>
        <v>Adet</v>
      </c>
      <c r="C25" s="3">
        <f>'alınacak Malz.'!C10</f>
        <v>30</v>
      </c>
      <c r="D25" s="51"/>
      <c r="E25" s="51"/>
    </row>
    <row r="26" spans="1:5" ht="18" customHeight="1">
      <c r="A26" s="101" t="str">
        <f>'alınacak Malz.'!A11</f>
        <v>ELDİVEN</v>
      </c>
      <c r="B26" s="3" t="str">
        <f>'alınacak Malz.'!B11</f>
        <v>Çift</v>
      </c>
      <c r="C26" s="3">
        <f>'alınacak Malz.'!C11</f>
        <v>10</v>
      </c>
      <c r="D26" s="51"/>
      <c r="E26" s="51"/>
    </row>
    <row r="27" spans="1:5" ht="18" customHeight="1">
      <c r="A27" s="101" t="e">
        <f>'alınacak Malz.'!#REF!</f>
        <v>#REF!</v>
      </c>
      <c r="B27" s="3" t="e">
        <f>'alınacak Malz.'!#REF!</f>
        <v>#REF!</v>
      </c>
      <c r="C27" s="3" t="e">
        <f>'alınacak Malz.'!#REF!</f>
        <v>#REF!</v>
      </c>
      <c r="D27" s="51"/>
      <c r="E27" s="51"/>
    </row>
    <row r="28" spans="1:5" ht="18" customHeight="1">
      <c r="A28" s="101" t="e">
        <f>'alınacak Malz.'!#REF!</f>
        <v>#REF!</v>
      </c>
      <c r="B28" s="3" t="e">
        <f>'alınacak Malz.'!#REF!</f>
        <v>#REF!</v>
      </c>
      <c r="C28" s="3" t="e">
        <f>'alınacak Malz.'!#REF!</f>
        <v>#REF!</v>
      </c>
      <c r="D28" s="2"/>
      <c r="E28" s="51"/>
    </row>
    <row r="29" spans="1:5" ht="18" customHeight="1">
      <c r="A29" s="101" t="str">
        <f>'alınacak Malz.'!A12</f>
        <v>PASPAS BEZİ</v>
      </c>
      <c r="B29" s="3" t="str">
        <f>'alınacak Malz.'!B12</f>
        <v>Adet</v>
      </c>
      <c r="C29" s="3">
        <f>'alınacak Malz.'!C12</f>
        <v>10</v>
      </c>
      <c r="D29" s="2"/>
      <c r="E29" s="51"/>
    </row>
    <row r="30" spans="4:5" ht="21" customHeight="1">
      <c r="D30" s="35" t="s">
        <v>13</v>
      </c>
      <c r="E30" s="50"/>
    </row>
    <row r="33" spans="1:5" ht="15.75">
      <c r="A33" s="233" t="s">
        <v>153</v>
      </c>
      <c r="B33" s="284"/>
      <c r="C33" s="284"/>
      <c r="D33" s="284"/>
      <c r="E33" s="284"/>
    </row>
    <row r="34" spans="1:5" ht="23.25" customHeight="1">
      <c r="A34" s="3" t="s">
        <v>58</v>
      </c>
      <c r="B34" s="3" t="s">
        <v>45</v>
      </c>
      <c r="C34" s="3" t="s">
        <v>46</v>
      </c>
      <c r="D34" s="3" t="s">
        <v>95</v>
      </c>
      <c r="E34" s="3" t="s">
        <v>57</v>
      </c>
    </row>
    <row r="35" spans="1:5" ht="25.5" customHeight="1" hidden="1">
      <c r="A35" s="120"/>
      <c r="B35" s="3"/>
      <c r="C35" s="3"/>
      <c r="D35" s="49"/>
      <c r="E35" s="49"/>
    </row>
    <row r="36" spans="1:5" ht="12.75">
      <c r="A36" s="120" t="e">
        <f>'alınacak Malz.'!#REF!</f>
        <v>#REF!</v>
      </c>
      <c r="B36" s="3" t="e">
        <f>'alınacak Malz.'!#REF!</f>
        <v>#REF!</v>
      </c>
      <c r="C36" s="3" t="e">
        <f>'alınacak Malz.'!#REF!</f>
        <v>#REF!</v>
      </c>
      <c r="D36" s="49"/>
      <c r="E36" s="49"/>
    </row>
    <row r="37" spans="1:5" ht="12.75">
      <c r="A37" s="120" t="e">
        <f>'alınacak Malz.'!#REF!</f>
        <v>#REF!</v>
      </c>
      <c r="B37" s="3"/>
      <c r="C37" s="3"/>
      <c r="D37" s="49"/>
      <c r="E37" s="49"/>
    </row>
    <row r="38" spans="1:7" ht="15.75">
      <c r="A38" s="24"/>
      <c r="B38" s="24"/>
      <c r="C38" s="24"/>
      <c r="D38" s="35" t="s">
        <v>13</v>
      </c>
      <c r="E38" s="50"/>
      <c r="F38" s="24"/>
      <c r="G38" s="24"/>
    </row>
    <row r="39" spans="1:7" ht="12.75">
      <c r="A39" s="24"/>
      <c r="B39" s="24"/>
      <c r="C39" s="24"/>
      <c r="D39" s="24"/>
      <c r="E39" s="24"/>
      <c r="F39" s="24"/>
      <c r="G39" s="24"/>
    </row>
    <row r="40" spans="1:7" ht="12.75">
      <c r="A40" s="25"/>
      <c r="B40" s="25"/>
      <c r="C40" s="26"/>
      <c r="D40" s="26"/>
      <c r="E40" s="26"/>
      <c r="F40" s="26"/>
      <c r="G40" s="29"/>
    </row>
    <row r="41" spans="1:7" ht="12.75">
      <c r="A41" s="25"/>
      <c r="B41" s="25"/>
      <c r="C41" s="27"/>
      <c r="D41" s="27"/>
      <c r="E41" s="28"/>
      <c r="F41" s="27"/>
      <c r="G41" s="29"/>
    </row>
    <row r="42" spans="1:7" ht="12.75">
      <c r="A42" s="25"/>
      <c r="B42" s="25"/>
      <c r="C42" s="27"/>
      <c r="D42" s="27"/>
      <c r="E42" s="28"/>
      <c r="F42" s="27"/>
      <c r="G42" s="29"/>
    </row>
    <row r="43" spans="1:7" ht="12.75">
      <c r="A43" s="22"/>
      <c r="B43" s="23"/>
      <c r="C43" s="29"/>
      <c r="D43" s="29"/>
      <c r="E43" s="29"/>
      <c r="F43" s="29"/>
      <c r="G43" s="29"/>
    </row>
    <row r="44" spans="1:7" ht="12.75">
      <c r="A44" s="22"/>
      <c r="B44" s="23"/>
      <c r="C44" s="29"/>
      <c r="D44" s="29"/>
      <c r="E44" s="29"/>
      <c r="F44" s="29"/>
      <c r="G44" s="29"/>
    </row>
    <row r="45" spans="1:7" ht="12.75">
      <c r="A45" s="22"/>
      <c r="B45" s="23"/>
      <c r="C45" s="29"/>
      <c r="D45" s="29"/>
      <c r="E45" s="29"/>
      <c r="F45" s="29"/>
      <c r="G45" s="29"/>
    </row>
    <row r="46" spans="1:7" ht="12.75">
      <c r="A46" s="22"/>
      <c r="B46" s="23"/>
      <c r="C46" s="29"/>
      <c r="D46" s="29"/>
      <c r="E46" s="29"/>
      <c r="F46" s="29"/>
      <c r="G46" s="29"/>
    </row>
    <row r="47" spans="1:7" ht="12.75">
      <c r="A47" s="22"/>
      <c r="B47" s="23"/>
      <c r="C47" s="29"/>
      <c r="D47" s="29"/>
      <c r="E47" s="29"/>
      <c r="F47" s="29"/>
      <c r="G47" s="29"/>
    </row>
    <row r="48" spans="1:7" ht="12.75">
      <c r="A48" s="22"/>
      <c r="B48" s="23"/>
      <c r="C48" s="29"/>
      <c r="D48" s="29"/>
      <c r="E48" s="29"/>
      <c r="F48" s="29"/>
      <c r="G48" s="29"/>
    </row>
    <row r="49" spans="1:7" ht="12.75">
      <c r="A49" s="22"/>
      <c r="B49" s="23"/>
      <c r="C49" s="29"/>
      <c r="D49" s="29"/>
      <c r="E49" s="29"/>
      <c r="F49" s="29"/>
      <c r="G49" s="29"/>
    </row>
    <row r="50" spans="1:7" ht="12.75">
      <c r="A50" s="22"/>
      <c r="B50" s="23"/>
      <c r="C50" s="29"/>
      <c r="D50" s="29"/>
      <c r="E50" s="29"/>
      <c r="F50" s="29"/>
      <c r="G50" s="29"/>
    </row>
    <row r="51" spans="1:7" ht="12.75">
      <c r="A51" s="22"/>
      <c r="B51" s="23"/>
      <c r="C51" s="29"/>
      <c r="D51" s="29"/>
      <c r="E51" s="29"/>
      <c r="F51" s="29"/>
      <c r="G51" s="29"/>
    </row>
    <row r="52" spans="1:7" ht="12.75">
      <c r="A52" s="22"/>
      <c r="B52" s="23"/>
      <c r="C52" s="29"/>
      <c r="D52" s="29"/>
      <c r="E52" s="29"/>
      <c r="F52" s="29"/>
      <c r="G52" s="29"/>
    </row>
    <row r="53" spans="1:7" ht="12.75">
      <c r="A53" s="22"/>
      <c r="B53" s="23"/>
      <c r="C53" s="29"/>
      <c r="D53" s="29"/>
      <c r="E53" s="29"/>
      <c r="F53" s="29"/>
      <c r="G53" s="29"/>
    </row>
    <row r="54" spans="1:7" ht="12.75">
      <c r="A54" s="22"/>
      <c r="B54" s="23"/>
      <c r="C54" s="29"/>
      <c r="D54" s="29"/>
      <c r="E54" s="29"/>
      <c r="F54" s="29"/>
      <c r="G54" s="29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/>
      <c r="B56" s="21"/>
      <c r="C56" s="21"/>
      <c r="D56" s="21"/>
      <c r="E56" s="21"/>
      <c r="F56" s="21"/>
      <c r="G56" s="21"/>
    </row>
    <row r="57" spans="1:7" ht="12.75">
      <c r="A57" s="21"/>
      <c r="B57" s="21"/>
      <c r="C57" s="21"/>
      <c r="D57" s="21"/>
      <c r="E57" s="21"/>
      <c r="F57" s="21"/>
      <c r="G57" s="21"/>
    </row>
  </sheetData>
  <sheetProtection/>
  <mergeCells count="8">
    <mergeCell ref="A16:E16"/>
    <mergeCell ref="A33:E33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0">
      <selection activeCell="B21" sqref="B21:D21"/>
    </sheetView>
  </sheetViews>
  <sheetFormatPr defaultColWidth="9.00390625" defaultRowHeight="12.75"/>
  <cols>
    <col min="1" max="1" width="4.375" style="0" customWidth="1"/>
    <col min="2" max="2" width="43.75390625" style="0" customWidth="1"/>
    <col min="3" max="3" width="11.625" style="0" customWidth="1"/>
    <col min="4" max="4" width="19.75390625" style="0" bestFit="1" customWidth="1"/>
    <col min="5" max="5" width="17.625" style="0" customWidth="1"/>
  </cols>
  <sheetData>
    <row r="1" spans="1:5" ht="15.75">
      <c r="A1" s="233" t="s">
        <v>29</v>
      </c>
      <c r="B1" s="233"/>
      <c r="C1" s="233"/>
      <c r="D1" s="233"/>
      <c r="E1" s="233"/>
    </row>
    <row r="2" spans="1:6" ht="19.5" customHeight="1">
      <c r="A2" s="12" t="s">
        <v>4</v>
      </c>
      <c r="B2" s="12"/>
      <c r="C2" s="13" t="s">
        <v>6</v>
      </c>
      <c r="D2" s="13" t="s">
        <v>36</v>
      </c>
      <c r="E2" s="1" t="s">
        <v>37</v>
      </c>
      <c r="F2" s="11"/>
    </row>
    <row r="3" spans="1:5" ht="19.5" customHeight="1">
      <c r="A3" s="14">
        <v>1</v>
      </c>
      <c r="B3" s="15" t="s">
        <v>87</v>
      </c>
      <c r="C3" s="15">
        <v>1</v>
      </c>
      <c r="D3" s="15">
        <v>20</v>
      </c>
      <c r="E3" s="15"/>
    </row>
    <row r="4" spans="1:5" ht="19.5" customHeight="1">
      <c r="A4" s="14">
        <v>2</v>
      </c>
      <c r="B4" s="15" t="s">
        <v>86</v>
      </c>
      <c r="C4" s="15">
        <v>4</v>
      </c>
      <c r="D4" s="15">
        <v>80</v>
      </c>
      <c r="E4" s="15"/>
    </row>
    <row r="5" spans="1:5" ht="19.5" customHeight="1">
      <c r="A5" s="14">
        <v>3</v>
      </c>
      <c r="B5" s="15" t="s">
        <v>88</v>
      </c>
      <c r="C5" s="15">
        <v>2</v>
      </c>
      <c r="D5" s="15">
        <v>20</v>
      </c>
      <c r="E5" s="15"/>
    </row>
    <row r="6" spans="1:5" ht="19.5" customHeight="1">
      <c r="A6" s="14">
        <v>4</v>
      </c>
      <c r="B6" s="15" t="s">
        <v>89</v>
      </c>
      <c r="C6" s="15">
        <v>1</v>
      </c>
      <c r="D6" s="15">
        <v>20</v>
      </c>
      <c r="E6" s="15"/>
    </row>
    <row r="7" spans="1:5" ht="19.5" customHeight="1">
      <c r="A7" s="14">
        <v>5</v>
      </c>
      <c r="B7" s="15" t="s">
        <v>90</v>
      </c>
      <c r="C7" s="15">
        <v>1</v>
      </c>
      <c r="D7" s="15"/>
      <c r="E7" s="15"/>
    </row>
    <row r="8" spans="1:5" ht="19.5" customHeight="1">
      <c r="A8" s="14">
        <v>6</v>
      </c>
      <c r="B8" s="15" t="s">
        <v>91</v>
      </c>
      <c r="C8" s="15">
        <v>6</v>
      </c>
      <c r="D8" s="15"/>
      <c r="E8" s="15"/>
    </row>
    <row r="9" spans="1:5" ht="19.5" customHeight="1">
      <c r="A9" s="14">
        <v>7</v>
      </c>
      <c r="B9" s="15" t="s">
        <v>92</v>
      </c>
      <c r="C9" s="15">
        <v>15</v>
      </c>
      <c r="D9" s="15"/>
      <c r="E9" s="15"/>
    </row>
    <row r="10" spans="1:5" ht="19.5" customHeight="1">
      <c r="A10" s="14">
        <v>8</v>
      </c>
      <c r="B10" s="15" t="s">
        <v>94</v>
      </c>
      <c r="C10" s="15">
        <v>1</v>
      </c>
      <c r="D10" s="15">
        <v>20</v>
      </c>
      <c r="E10" s="15"/>
    </row>
    <row r="11" spans="1:5" ht="19.5" customHeight="1">
      <c r="A11" s="14">
        <v>9</v>
      </c>
      <c r="B11" s="15" t="s">
        <v>9</v>
      </c>
      <c r="C11" s="15">
        <v>1</v>
      </c>
      <c r="D11" s="15">
        <v>200</v>
      </c>
      <c r="E11" s="15"/>
    </row>
    <row r="12" spans="1:5" ht="19.5" customHeight="1">
      <c r="A12" s="14">
        <v>10</v>
      </c>
      <c r="B12" s="15" t="s">
        <v>10</v>
      </c>
      <c r="C12" s="15"/>
      <c r="D12" s="15"/>
      <c r="E12" s="15"/>
    </row>
    <row r="13" spans="1:5" ht="19.5" customHeight="1">
      <c r="A13" s="14">
        <v>11</v>
      </c>
      <c r="B13" s="15" t="s">
        <v>93</v>
      </c>
      <c r="C13" s="15">
        <v>1</v>
      </c>
      <c r="D13" s="15"/>
      <c r="E13" s="15"/>
    </row>
    <row r="14" spans="1:5" ht="19.5" customHeight="1">
      <c r="A14" s="14">
        <v>12</v>
      </c>
      <c r="B14" s="15"/>
      <c r="C14" s="15"/>
      <c r="D14" s="15"/>
      <c r="E14" s="15"/>
    </row>
    <row r="15" spans="1:5" ht="19.5" customHeight="1">
      <c r="A15" s="14">
        <v>13</v>
      </c>
      <c r="B15" s="15"/>
      <c r="C15" s="15"/>
      <c r="D15" s="15"/>
      <c r="E15" s="15"/>
    </row>
    <row r="16" spans="1:5" ht="19.5" customHeight="1">
      <c r="A16" s="293" t="s">
        <v>13</v>
      </c>
      <c r="B16" s="294"/>
      <c r="C16" s="295"/>
      <c r="D16" s="15">
        <f>SUM(D3:D13)</f>
        <v>360</v>
      </c>
      <c r="E16" s="15"/>
    </row>
    <row r="17" spans="1:5" ht="19.5" customHeight="1">
      <c r="A17" s="287" t="s">
        <v>38</v>
      </c>
      <c r="B17" s="288"/>
      <c r="C17" s="288"/>
      <c r="D17" s="289"/>
      <c r="E17" s="15">
        <v>2</v>
      </c>
    </row>
    <row r="18" spans="1:5" s="10" customFormat="1" ht="19.5" customHeight="1">
      <c r="A18" s="236" t="s">
        <v>33</v>
      </c>
      <c r="B18" s="236"/>
      <c r="C18" s="236"/>
      <c r="D18" s="236"/>
      <c r="E18" s="12"/>
    </row>
    <row r="19" spans="1:5" ht="15" customHeight="1">
      <c r="A19" s="292">
        <v>1</v>
      </c>
      <c r="B19" s="291" t="s">
        <v>83</v>
      </c>
      <c r="C19" s="291"/>
      <c r="D19" s="291"/>
      <c r="E19" s="296"/>
    </row>
    <row r="20" spans="1:5" ht="15" customHeight="1">
      <c r="A20" s="292"/>
      <c r="B20" s="291"/>
      <c r="C20" s="291"/>
      <c r="D20" s="291"/>
      <c r="E20" s="296"/>
    </row>
    <row r="21" spans="1:5" ht="19.5" customHeight="1">
      <c r="A21" s="16">
        <v>2</v>
      </c>
      <c r="B21" s="290" t="s">
        <v>31</v>
      </c>
      <c r="C21" s="290"/>
      <c r="D21" s="290"/>
      <c r="E21" s="15"/>
    </row>
    <row r="22" spans="1:5" ht="19.5" customHeight="1">
      <c r="A22" s="14">
        <v>3</v>
      </c>
      <c r="B22" s="290" t="s">
        <v>30</v>
      </c>
      <c r="C22" s="290"/>
      <c r="D22" s="290"/>
      <c r="E22" s="15"/>
    </row>
    <row r="23" spans="1:5" ht="19.5" customHeight="1">
      <c r="A23" s="14">
        <v>4</v>
      </c>
      <c r="B23" s="290" t="s">
        <v>32</v>
      </c>
      <c r="C23" s="290"/>
      <c r="D23" s="290"/>
      <c r="E23" s="15"/>
    </row>
    <row r="24" spans="1:5" ht="19.5" customHeight="1">
      <c r="A24" s="297" t="s">
        <v>34</v>
      </c>
      <c r="B24" s="297"/>
      <c r="C24" s="297"/>
      <c r="D24" s="297"/>
      <c r="E24" s="15"/>
    </row>
    <row r="25" spans="1:5" ht="19.5" customHeight="1">
      <c r="A25" s="17" t="s">
        <v>35</v>
      </c>
      <c r="B25" s="17"/>
      <c r="C25" s="18" t="s">
        <v>6</v>
      </c>
      <c r="D25" s="6" t="s">
        <v>17</v>
      </c>
      <c r="E25" s="7" t="s">
        <v>18</v>
      </c>
    </row>
    <row r="26" spans="1:5" ht="19.5" customHeight="1">
      <c r="A26" s="14">
        <v>1</v>
      </c>
      <c r="B26" s="18"/>
      <c r="C26" s="18"/>
      <c r="D26" s="18"/>
      <c r="E26" s="15"/>
    </row>
    <row r="27" spans="1:5" ht="19.5" customHeight="1">
      <c r="A27" s="14">
        <v>2</v>
      </c>
      <c r="B27" s="18"/>
      <c r="C27" s="18"/>
      <c r="D27" s="18"/>
      <c r="E27" s="15"/>
    </row>
    <row r="28" spans="1:5" ht="19.5" customHeight="1">
      <c r="A28" s="14">
        <v>3</v>
      </c>
      <c r="B28" s="18"/>
      <c r="C28" s="18"/>
      <c r="D28" s="18"/>
      <c r="E28" s="15"/>
    </row>
    <row r="29" spans="1:5" ht="19.5" customHeight="1">
      <c r="A29" s="297" t="s">
        <v>34</v>
      </c>
      <c r="B29" s="297"/>
      <c r="C29" s="297"/>
      <c r="D29" s="297"/>
      <c r="E29" s="15"/>
    </row>
    <row r="30" spans="1:5" ht="15">
      <c r="A30" s="8"/>
      <c r="B30" s="9"/>
      <c r="C30" s="9"/>
      <c r="D30" s="9"/>
      <c r="E30" s="8"/>
    </row>
    <row r="31" spans="1:5" ht="15">
      <c r="A31" s="8"/>
      <c r="B31" s="9"/>
      <c r="C31" s="9"/>
      <c r="D31" s="9"/>
      <c r="E31" s="8"/>
    </row>
    <row r="32" spans="1:5" ht="15">
      <c r="A32" s="8"/>
      <c r="B32" s="9"/>
      <c r="C32" s="9"/>
      <c r="D32" s="9"/>
      <c r="E32" s="8"/>
    </row>
    <row r="33" spans="1:5" ht="15">
      <c r="A33" s="8"/>
      <c r="B33" s="9"/>
      <c r="C33" s="9"/>
      <c r="D33" s="9"/>
      <c r="E33" s="8"/>
    </row>
    <row r="34" spans="1:5" ht="15">
      <c r="A34" s="8"/>
      <c r="B34" s="9"/>
      <c r="C34" s="9"/>
      <c r="D34" s="9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</sheetData>
  <sheetProtection/>
  <mergeCells count="12">
    <mergeCell ref="A29:D29"/>
    <mergeCell ref="A24:D24"/>
    <mergeCell ref="A1:E1"/>
    <mergeCell ref="A17:D17"/>
    <mergeCell ref="B22:D22"/>
    <mergeCell ref="B23:D23"/>
    <mergeCell ref="B19:D20"/>
    <mergeCell ref="A19:A20"/>
    <mergeCell ref="A18:D18"/>
    <mergeCell ref="B21:D21"/>
    <mergeCell ref="A16:C16"/>
    <mergeCell ref="E19:E20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6.25390625" style="0" customWidth="1"/>
    <col min="2" max="2" width="8.00390625" style="0" hidden="1" customWidth="1"/>
    <col min="3" max="3" width="34.375" style="0" customWidth="1"/>
    <col min="4" max="4" width="10.00390625" style="0" customWidth="1"/>
    <col min="5" max="5" width="8.125" style="0" customWidth="1"/>
    <col min="7" max="7" width="12.625" style="0" customWidth="1"/>
    <col min="8" max="8" width="16.25390625" style="0" customWidth="1"/>
  </cols>
  <sheetData>
    <row r="1" spans="1:10" ht="18">
      <c r="A1" s="299" t="s">
        <v>41</v>
      </c>
      <c r="B1" s="299"/>
      <c r="C1" s="299"/>
      <c r="D1" s="299"/>
      <c r="E1" s="299"/>
      <c r="F1" s="299"/>
      <c r="G1" s="299"/>
      <c r="H1" s="299"/>
      <c r="I1" s="93"/>
      <c r="J1" s="93"/>
    </row>
    <row r="2" spans="1:10" ht="18">
      <c r="A2" s="300"/>
      <c r="B2" s="300"/>
      <c r="C2" s="300"/>
      <c r="D2" s="300"/>
      <c r="E2" s="300"/>
      <c r="F2" s="300"/>
      <c r="G2" s="300"/>
      <c r="H2" s="300"/>
      <c r="I2" s="93"/>
      <c r="J2" s="93"/>
    </row>
    <row r="3" spans="1:8" ht="15.75">
      <c r="A3" s="12" t="s">
        <v>39</v>
      </c>
      <c r="B3" s="13"/>
      <c r="C3" s="12" t="s">
        <v>40</v>
      </c>
      <c r="D3" s="13" t="s">
        <v>45</v>
      </c>
      <c r="E3" s="12" t="s">
        <v>46</v>
      </c>
      <c r="F3" s="301" t="s">
        <v>47</v>
      </c>
      <c r="G3" s="301"/>
      <c r="H3" s="19" t="s">
        <v>48</v>
      </c>
    </row>
    <row r="4" spans="1:8" ht="15.75">
      <c r="A4" s="13">
        <v>1</v>
      </c>
      <c r="B4" s="13"/>
      <c r="C4" s="121" t="s">
        <v>72</v>
      </c>
      <c r="D4" s="44" t="s">
        <v>2</v>
      </c>
      <c r="E4" s="44">
        <v>4</v>
      </c>
      <c r="F4" s="298"/>
      <c r="G4" s="298"/>
      <c r="H4" s="2"/>
    </row>
    <row r="5" spans="1:8" ht="15.75">
      <c r="A5" s="13">
        <v>2</v>
      </c>
      <c r="B5" s="13"/>
      <c r="C5" s="46" t="s">
        <v>19</v>
      </c>
      <c r="D5" s="44" t="s">
        <v>2</v>
      </c>
      <c r="E5" s="44">
        <v>7</v>
      </c>
      <c r="F5" s="298"/>
      <c r="G5" s="298"/>
      <c r="H5" s="2"/>
    </row>
    <row r="6" spans="1:8" ht="15.75">
      <c r="A6" s="13">
        <v>3</v>
      </c>
      <c r="B6" s="13"/>
      <c r="C6" s="46" t="s">
        <v>20</v>
      </c>
      <c r="D6" s="44" t="s">
        <v>2</v>
      </c>
      <c r="E6" s="44">
        <v>6</v>
      </c>
      <c r="F6" s="298"/>
      <c r="G6" s="298"/>
      <c r="H6" s="2"/>
    </row>
    <row r="7" spans="1:8" ht="15.75">
      <c r="A7" s="13">
        <v>4</v>
      </c>
      <c r="B7" s="13"/>
      <c r="C7" s="121" t="s">
        <v>73</v>
      </c>
      <c r="D7" s="44" t="s">
        <v>2</v>
      </c>
      <c r="E7" s="44">
        <v>4</v>
      </c>
      <c r="F7" s="298"/>
      <c r="G7" s="298"/>
      <c r="H7" s="2"/>
    </row>
    <row r="8" spans="1:8" ht="15.75">
      <c r="A8" s="13">
        <v>5</v>
      </c>
      <c r="B8" s="13"/>
      <c r="C8" s="121" t="s">
        <v>75</v>
      </c>
      <c r="D8" s="44" t="s">
        <v>2</v>
      </c>
      <c r="E8" s="44">
        <v>6</v>
      </c>
      <c r="F8" s="298"/>
      <c r="G8" s="298"/>
      <c r="H8" s="2"/>
    </row>
    <row r="9" spans="1:8" ht="15.75">
      <c r="A9" s="13">
        <v>6</v>
      </c>
      <c r="B9" s="13"/>
      <c r="C9" s="121" t="s">
        <v>76</v>
      </c>
      <c r="D9" s="44" t="s">
        <v>2</v>
      </c>
      <c r="E9" s="44">
        <v>30</v>
      </c>
      <c r="F9" s="298"/>
      <c r="G9" s="298"/>
      <c r="H9" s="2"/>
    </row>
    <row r="10" spans="1:8" ht="15.75">
      <c r="A10" s="13">
        <v>7</v>
      </c>
      <c r="B10" s="13"/>
      <c r="C10" s="46" t="s">
        <v>74</v>
      </c>
      <c r="D10" s="44" t="s">
        <v>2</v>
      </c>
      <c r="E10" s="44">
        <v>6</v>
      </c>
      <c r="F10" s="298"/>
      <c r="G10" s="298"/>
      <c r="H10" s="2"/>
    </row>
    <row r="11" spans="1:8" ht="15.75">
      <c r="A11" s="13">
        <v>8</v>
      </c>
      <c r="B11" s="13"/>
      <c r="C11" s="46" t="s">
        <v>77</v>
      </c>
      <c r="D11" s="44" t="s">
        <v>2</v>
      </c>
      <c r="E11" s="44">
        <v>6</v>
      </c>
      <c r="F11" s="298"/>
      <c r="G11" s="298"/>
      <c r="H11" s="2"/>
    </row>
    <row r="12" spans="1:8" ht="15.75">
      <c r="A12" s="13">
        <v>9</v>
      </c>
      <c r="B12" s="13"/>
      <c r="C12" s="47" t="s">
        <v>164</v>
      </c>
      <c r="D12" s="123" t="s">
        <v>3</v>
      </c>
      <c r="E12" s="123">
        <v>50</v>
      </c>
      <c r="F12" s="298"/>
      <c r="G12" s="298"/>
      <c r="H12" s="2"/>
    </row>
    <row r="13" spans="1:8" ht="15.75">
      <c r="A13" s="13">
        <v>10</v>
      </c>
      <c r="B13" s="13"/>
      <c r="C13" s="46" t="s">
        <v>78</v>
      </c>
      <c r="D13" s="44" t="s">
        <v>84</v>
      </c>
      <c r="E13" s="44">
        <v>100</v>
      </c>
      <c r="F13" s="298"/>
      <c r="G13" s="298"/>
      <c r="H13" s="2"/>
    </row>
    <row r="14" spans="1:8" ht="15.75">
      <c r="A14" s="13">
        <v>11</v>
      </c>
      <c r="B14" s="13"/>
      <c r="C14" s="46" t="s">
        <v>79</v>
      </c>
      <c r="D14" s="44" t="s">
        <v>81</v>
      </c>
      <c r="E14" s="44">
        <v>20</v>
      </c>
      <c r="F14" s="298"/>
      <c r="G14" s="298"/>
      <c r="H14" s="2"/>
    </row>
    <row r="15" spans="1:8" ht="15.75">
      <c r="A15" s="13">
        <v>12</v>
      </c>
      <c r="B15" s="13"/>
      <c r="C15" s="46" t="s">
        <v>22</v>
      </c>
      <c r="D15" s="44" t="s">
        <v>3</v>
      </c>
      <c r="E15" s="44">
        <v>50</v>
      </c>
      <c r="F15" s="298"/>
      <c r="G15" s="298"/>
      <c r="H15" s="2"/>
    </row>
    <row r="16" spans="1:8" ht="15.75">
      <c r="A16" s="13">
        <v>13</v>
      </c>
      <c r="B16" s="13"/>
      <c r="C16" s="46" t="s">
        <v>23</v>
      </c>
      <c r="D16" s="44" t="s">
        <v>3</v>
      </c>
      <c r="E16" s="44">
        <v>50</v>
      </c>
      <c r="F16" s="298"/>
      <c r="G16" s="298"/>
      <c r="H16" s="2"/>
    </row>
    <row r="17" spans="1:8" ht="15.75">
      <c r="A17" s="13">
        <v>14</v>
      </c>
      <c r="B17" s="13"/>
      <c r="C17" s="46" t="s">
        <v>167</v>
      </c>
      <c r="D17" s="44" t="s">
        <v>3</v>
      </c>
      <c r="E17" s="44">
        <v>100</v>
      </c>
      <c r="F17" s="298"/>
      <c r="G17" s="298"/>
      <c r="H17" s="2"/>
    </row>
    <row r="18" spans="1:8" ht="15.75">
      <c r="A18" s="13">
        <v>15</v>
      </c>
      <c r="B18" s="13"/>
      <c r="C18" s="46" t="s">
        <v>24</v>
      </c>
      <c r="D18" s="44" t="s">
        <v>3</v>
      </c>
      <c r="E18" s="44">
        <v>10</v>
      </c>
      <c r="F18" s="298"/>
      <c r="G18" s="298"/>
      <c r="H18" s="2"/>
    </row>
    <row r="19" spans="1:8" ht="15.75">
      <c r="A19" s="13">
        <v>16</v>
      </c>
      <c r="B19" s="13"/>
      <c r="C19" s="46" t="s">
        <v>62</v>
      </c>
      <c r="D19" s="44" t="s">
        <v>3</v>
      </c>
      <c r="E19" s="44">
        <v>25</v>
      </c>
      <c r="F19" s="298"/>
      <c r="G19" s="298"/>
      <c r="H19" s="2"/>
    </row>
    <row r="20" spans="1:8" ht="15.75">
      <c r="A20" s="13">
        <v>17</v>
      </c>
      <c r="B20" s="13"/>
      <c r="C20" s="46" t="s">
        <v>69</v>
      </c>
      <c r="D20" s="44" t="s">
        <v>172</v>
      </c>
      <c r="E20" s="44">
        <v>200</v>
      </c>
      <c r="F20" s="298"/>
      <c r="G20" s="298"/>
      <c r="H20" s="2"/>
    </row>
    <row r="21" spans="1:8" ht="15.75">
      <c r="A21" s="13">
        <v>18</v>
      </c>
      <c r="B21" s="13"/>
      <c r="C21" s="46" t="s">
        <v>154</v>
      </c>
      <c r="D21" s="44" t="s">
        <v>2</v>
      </c>
      <c r="E21" s="44">
        <v>6</v>
      </c>
      <c r="F21" s="298"/>
      <c r="G21" s="298"/>
      <c r="H21" s="2"/>
    </row>
    <row r="22" spans="1:8" ht="25.5">
      <c r="A22" s="13">
        <v>19</v>
      </c>
      <c r="B22" s="13"/>
      <c r="C22" s="124" t="s">
        <v>15</v>
      </c>
      <c r="D22" s="44" t="s">
        <v>2</v>
      </c>
      <c r="E22" s="44">
        <v>1</v>
      </c>
      <c r="F22" s="298"/>
      <c r="G22" s="298"/>
      <c r="H22" s="2"/>
    </row>
    <row r="23" spans="1:8" ht="15.75">
      <c r="A23" s="13">
        <v>20</v>
      </c>
      <c r="B23" s="13"/>
      <c r="C23" s="47" t="s">
        <v>169</v>
      </c>
      <c r="D23" s="123" t="s">
        <v>2</v>
      </c>
      <c r="E23" s="123">
        <v>10</v>
      </c>
      <c r="F23" s="298"/>
      <c r="G23" s="298"/>
      <c r="H23" s="2"/>
    </row>
    <row r="24" spans="1:8" ht="15.75">
      <c r="A24" s="13">
        <v>21</v>
      </c>
      <c r="B24" s="13"/>
      <c r="C24" s="128" t="s">
        <v>168</v>
      </c>
      <c r="D24" s="129" t="s">
        <v>2</v>
      </c>
      <c r="E24" s="129">
        <v>5</v>
      </c>
      <c r="F24" s="302"/>
      <c r="G24" s="302"/>
      <c r="H24" s="2"/>
    </row>
    <row r="25" spans="1:8" ht="15.75">
      <c r="A25" s="13">
        <v>22</v>
      </c>
      <c r="B25" s="13"/>
      <c r="C25" s="122"/>
      <c r="D25" s="14"/>
      <c r="E25" s="14"/>
      <c r="F25" s="302"/>
      <c r="G25" s="302"/>
      <c r="H25" s="2"/>
    </row>
    <row r="26" spans="1:8" ht="15.75">
      <c r="A26" s="13">
        <v>23</v>
      </c>
      <c r="B26" s="13"/>
      <c r="C26" s="15"/>
      <c r="D26" s="14"/>
      <c r="E26" s="14"/>
      <c r="F26" s="302"/>
      <c r="G26" s="302"/>
      <c r="H26" s="2"/>
    </row>
    <row r="27" spans="1:8" ht="15.75">
      <c r="A27" s="13">
        <v>24</v>
      </c>
      <c r="B27" s="13"/>
      <c r="C27" s="12"/>
      <c r="D27" s="14"/>
      <c r="E27" s="15"/>
      <c r="F27" s="302"/>
      <c r="G27" s="302"/>
      <c r="H27" s="2"/>
    </row>
    <row r="28" spans="1:8" ht="15.75">
      <c r="A28" s="13">
        <v>25</v>
      </c>
      <c r="B28" s="13"/>
      <c r="C28" s="12"/>
      <c r="D28" s="14"/>
      <c r="E28" s="15"/>
      <c r="F28" s="302"/>
      <c r="G28" s="302"/>
      <c r="H28" s="2"/>
    </row>
    <row r="29" spans="1:8" ht="15.75">
      <c r="A29" s="13">
        <v>26</v>
      </c>
      <c r="B29" s="13"/>
      <c r="C29" s="12"/>
      <c r="D29" s="14"/>
      <c r="E29" s="15"/>
      <c r="F29" s="302"/>
      <c r="G29" s="302"/>
      <c r="H29" s="2"/>
    </row>
    <row r="30" spans="1:8" ht="15.75">
      <c r="A30" s="13">
        <v>27</v>
      </c>
      <c r="B30" s="13"/>
      <c r="C30" s="12"/>
      <c r="D30" s="14"/>
      <c r="E30" s="15"/>
      <c r="F30" s="302"/>
      <c r="G30" s="302"/>
      <c r="H30" s="2"/>
    </row>
    <row r="31" spans="1:8" ht="15.75">
      <c r="A31" s="13">
        <v>28</v>
      </c>
      <c r="B31" s="13"/>
      <c r="C31" s="12"/>
      <c r="D31" s="14"/>
      <c r="E31" s="15"/>
      <c r="F31" s="302"/>
      <c r="G31" s="302"/>
      <c r="H31" s="2"/>
    </row>
    <row r="32" spans="1:8" ht="15.75">
      <c r="A32" s="13">
        <v>29</v>
      </c>
      <c r="B32" s="13"/>
      <c r="C32" s="12"/>
      <c r="D32" s="14"/>
      <c r="E32" s="15"/>
      <c r="F32" s="302"/>
      <c r="G32" s="302"/>
      <c r="H32" s="2"/>
    </row>
    <row r="33" spans="1:8" ht="15.75">
      <c r="A33" s="13">
        <v>30</v>
      </c>
      <c r="B33" s="13"/>
      <c r="C33" s="12"/>
      <c r="D33" s="14"/>
      <c r="E33" s="15"/>
      <c r="F33" s="302"/>
      <c r="G33" s="302"/>
      <c r="H33" s="2"/>
    </row>
    <row r="34" spans="1:8" ht="12.75">
      <c r="A34" s="303" t="s">
        <v>60</v>
      </c>
      <c r="B34" s="303"/>
      <c r="C34" s="303"/>
      <c r="D34" s="303"/>
      <c r="E34" s="303"/>
      <c r="F34" s="303"/>
      <c r="G34" s="303"/>
      <c r="H34" s="303"/>
    </row>
    <row r="35" spans="1:8" ht="12.75">
      <c r="A35" s="227" t="s">
        <v>59</v>
      </c>
      <c r="B35" s="227"/>
      <c r="C35" s="227"/>
      <c r="D35" s="227"/>
      <c r="E35" s="227"/>
      <c r="F35" s="227"/>
      <c r="G35" s="227"/>
      <c r="H35" s="227"/>
    </row>
    <row r="36" ht="12.75">
      <c r="E36" t="s">
        <v>42</v>
      </c>
    </row>
    <row r="38" ht="12.75">
      <c r="E38" t="s">
        <v>43</v>
      </c>
    </row>
    <row r="40" ht="12.75">
      <c r="E40" t="s">
        <v>44</v>
      </c>
    </row>
  </sheetData>
  <sheetProtection/>
  <mergeCells count="34">
    <mergeCell ref="F23:G23"/>
    <mergeCell ref="F24:G24"/>
    <mergeCell ref="F25:G25"/>
    <mergeCell ref="F26:G26"/>
    <mergeCell ref="A35:H35"/>
    <mergeCell ref="A34:H34"/>
    <mergeCell ref="F27:G27"/>
    <mergeCell ref="F28:G28"/>
    <mergeCell ref="F29:G29"/>
    <mergeCell ref="F30:G30"/>
    <mergeCell ref="F31:G31"/>
    <mergeCell ref="F32:G32"/>
    <mergeCell ref="F33:G33"/>
    <mergeCell ref="F14:G14"/>
    <mergeCell ref="F21:G21"/>
    <mergeCell ref="F22:G22"/>
    <mergeCell ref="F15:G15"/>
    <mergeCell ref="F16:G16"/>
    <mergeCell ref="F17:G17"/>
    <mergeCell ref="F18:G18"/>
    <mergeCell ref="F19:G19"/>
    <mergeCell ref="F20:G20"/>
    <mergeCell ref="F10:G10"/>
    <mergeCell ref="F11:G11"/>
    <mergeCell ref="F12:G12"/>
    <mergeCell ref="F13:G13"/>
    <mergeCell ref="F6:G6"/>
    <mergeCell ref="F7:G7"/>
    <mergeCell ref="F8:G8"/>
    <mergeCell ref="F9:G9"/>
    <mergeCell ref="A1:H2"/>
    <mergeCell ref="F3:G3"/>
    <mergeCell ref="F4:G4"/>
    <mergeCell ref="F5:G5"/>
  </mergeCells>
  <printOptions/>
  <pageMargins left="0" right="0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Ayse YUKSELEN</cp:lastModifiedBy>
  <cp:lastPrinted>2017-12-18T07:14:00Z</cp:lastPrinted>
  <dcterms:created xsi:type="dcterms:W3CDTF">2003-03-03T12:21:13Z</dcterms:created>
  <dcterms:modified xsi:type="dcterms:W3CDTF">2017-12-18T07:15:28Z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9461CD5">
    <vt:lpwstr/>
  </property>
  <property fmtid="{D5CDD505-2E9C-101B-9397-08002B2CF9AE}" pid="3" name="IVID212315FC">
    <vt:lpwstr/>
  </property>
  <property fmtid="{D5CDD505-2E9C-101B-9397-08002B2CF9AE}" pid="4" name="IVIDD987505B">
    <vt:lpwstr/>
  </property>
  <property fmtid="{D5CDD505-2E9C-101B-9397-08002B2CF9AE}" pid="5" name="IVID8B610EEE">
    <vt:lpwstr/>
  </property>
  <property fmtid="{D5CDD505-2E9C-101B-9397-08002B2CF9AE}" pid="6" name="IVID8BC16E7F">
    <vt:lpwstr/>
  </property>
  <property fmtid="{D5CDD505-2E9C-101B-9397-08002B2CF9AE}" pid="7" name="IVID8B60D01D">
    <vt:lpwstr/>
  </property>
  <property fmtid="{D5CDD505-2E9C-101B-9397-08002B2CF9AE}" pid="8" name="IVID304115FE">
    <vt:lpwstr/>
  </property>
  <property fmtid="{D5CDD505-2E9C-101B-9397-08002B2CF9AE}" pid="9" name="IVID1E5514EA">
    <vt:lpwstr/>
  </property>
  <property fmtid="{D5CDD505-2E9C-101B-9397-08002B2CF9AE}" pid="10" name="IVID235313E1">
    <vt:lpwstr/>
  </property>
  <property fmtid="{D5CDD505-2E9C-101B-9397-08002B2CF9AE}" pid="11" name="IVID292A1BD7">
    <vt:lpwstr/>
  </property>
  <property fmtid="{D5CDD505-2E9C-101B-9397-08002B2CF9AE}" pid="12" name="IVID8A540B6E">
    <vt:lpwstr/>
  </property>
  <property fmtid="{D5CDD505-2E9C-101B-9397-08002B2CF9AE}" pid="13" name="IVID8C614DBE">
    <vt:lpwstr/>
  </property>
  <property fmtid="{D5CDD505-2E9C-101B-9397-08002B2CF9AE}" pid="14" name="IVID235B11D1">
    <vt:lpwstr/>
  </property>
  <property fmtid="{D5CDD505-2E9C-101B-9397-08002B2CF9AE}" pid="15" name="IVID207117D1">
    <vt:lpwstr/>
  </property>
  <property fmtid="{D5CDD505-2E9C-101B-9397-08002B2CF9AE}" pid="16" name="IVID1C1818DB">
    <vt:lpwstr/>
  </property>
  <property fmtid="{D5CDD505-2E9C-101B-9397-08002B2CF9AE}" pid="17" name="IVID294D11E4">
    <vt:lpwstr/>
  </property>
  <property fmtid="{D5CDD505-2E9C-101B-9397-08002B2CF9AE}" pid="18" name="IVID28924D70">
    <vt:lpwstr/>
  </property>
  <property fmtid="{D5CDD505-2E9C-101B-9397-08002B2CF9AE}" pid="19" name="IVID142808E6">
    <vt:lpwstr/>
  </property>
  <property fmtid="{D5CDD505-2E9C-101B-9397-08002B2CF9AE}" pid="20" name="IVID3F1F15F1">
    <vt:lpwstr/>
  </property>
  <property fmtid="{D5CDD505-2E9C-101B-9397-08002B2CF9AE}" pid="21" name="IVID297B13D5">
    <vt:lpwstr/>
  </property>
  <property fmtid="{D5CDD505-2E9C-101B-9397-08002B2CF9AE}" pid="22" name="IVID105011DD">
    <vt:lpwstr/>
  </property>
  <property fmtid="{D5CDD505-2E9C-101B-9397-08002B2CF9AE}" pid="23" name="IVIDE1515FD">
    <vt:lpwstr/>
  </property>
  <property fmtid="{D5CDD505-2E9C-101B-9397-08002B2CF9AE}" pid="24" name="IVID322F12EE">
    <vt:lpwstr/>
  </property>
  <property fmtid="{D5CDD505-2E9C-101B-9397-08002B2CF9AE}" pid="25" name="IVID436212F5">
    <vt:lpwstr/>
  </property>
  <property fmtid="{D5CDD505-2E9C-101B-9397-08002B2CF9AE}" pid="26" name="IVID371B0CD5">
    <vt:lpwstr/>
  </property>
  <property fmtid="{D5CDD505-2E9C-101B-9397-08002B2CF9AE}" pid="27" name="IVID340E14FD">
    <vt:lpwstr/>
  </property>
  <property fmtid="{D5CDD505-2E9C-101B-9397-08002B2CF9AE}" pid="28" name="IVIDA1A09EB">
    <vt:lpwstr/>
  </property>
  <property fmtid="{D5CDD505-2E9C-101B-9397-08002B2CF9AE}" pid="29" name="IVID393EBE05">
    <vt:lpwstr/>
  </property>
  <property fmtid="{D5CDD505-2E9C-101B-9397-08002B2CF9AE}" pid="30" name="IVID291F1D0C">
    <vt:lpwstr/>
  </property>
  <property fmtid="{D5CDD505-2E9C-101B-9397-08002B2CF9AE}" pid="31" name="IVID60FB6BD2">
    <vt:lpwstr/>
  </property>
  <property fmtid="{D5CDD505-2E9C-101B-9397-08002B2CF9AE}" pid="32" name="IVID28FB6340">
    <vt:lpwstr/>
  </property>
  <property fmtid="{D5CDD505-2E9C-101B-9397-08002B2CF9AE}" pid="33" name="IVID44A07404">
    <vt:lpwstr/>
  </property>
  <property fmtid="{D5CDD505-2E9C-101B-9397-08002B2CF9AE}" pid="34" name="IVIDACF52B44">
    <vt:lpwstr/>
  </property>
</Properties>
</file>